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1_Executive" sheetId="2" state="visible" r:id="rId2"/>
    <sheet xmlns:r="http://schemas.openxmlformats.org/officeDocument/2006/relationships" name="2_Demand" sheetId="3" state="visible" r:id="rId3"/>
    <sheet xmlns:r="http://schemas.openxmlformats.org/officeDocument/2006/relationships" name="3_Supply" sheetId="4" state="visible" r:id="rId4"/>
    <sheet xmlns:r="http://schemas.openxmlformats.org/officeDocument/2006/relationships" name="4_Inventory" sheetId="5" state="visible" r:id="rId5"/>
    <sheet xmlns:r="http://schemas.openxmlformats.org/officeDocument/2006/relationships" name="5_Cash" sheetId="6" state="visible" r:id="rId6"/>
    <sheet xmlns:r="http://schemas.openxmlformats.org/officeDocument/2006/relationships" name="6_Decisions" sheetId="7" state="visible" r:id="rId7"/>
    <sheet xmlns:r="http://schemas.openxmlformats.org/officeDocument/2006/relationships" name="7_Sources" sheetId="8" state="visible" r:id="rId8"/>
  </sheets>
  <definedNames>
    <definedName name="_xlnm.Print_Titles" localSheetId="0">'Cover'!$1:$2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404040"/>
      <sz val="10"/>
    </font>
    <font>
      <name val="Calibri"/>
      <b val="1"/>
      <color rgb="000B2237"/>
      <sz val="12"/>
    </font>
    <font>
      <name val="Calibri"/>
      <i val="1"/>
      <color rgb="00404040"/>
      <sz val="9"/>
    </font>
    <font>
      <name val="Calibri"/>
      <b val="1"/>
      <color rgb="001A1A1A"/>
      <sz val="10"/>
    </font>
    <font>
      <name val="Calibri"/>
      <color rgb="001A1A1A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B2237"/>
      </patternFill>
    </fill>
    <fill>
      <patternFill patternType="solid">
        <fgColor rgb="00E8DCC0"/>
      </patternFill>
    </fill>
    <fill>
      <patternFill patternType="solid">
        <fgColor rgb="00D9E8E8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65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30" customHeight="1">
      <c r="A1" s="1" t="inlineStr">
        <is>
          <t>Icare Medical Technology  —  S&amp;OP Monthly Pack</t>
        </is>
      </c>
    </row>
    <row r="2" ht="28" customHeight="1">
      <c r="A2" s="2" t="inlineStr">
        <is>
          <t>October 2026  •  One meeting, one pack: demand vs supply vs inventory vs cash, ending in decisions with owners.</t>
        </is>
      </c>
    </row>
    <row r="4" ht="22" customHeight="1">
      <c r="A4" s="3" t="inlineStr">
        <is>
          <t>Purpose</t>
        </is>
      </c>
    </row>
    <row r="5" ht="30" customHeight="1">
      <c r="A5" s="4" t="inlineStr">
        <is>
          <t>This pack replaces five separate files for the monthly sales-and-operations meeting. It puts the month's real demand, supply pipeline, inventory position and cash position on one table, and ends with a decision log the meeting fills in. Nothing in it is a forecast unless it is labelled one.</t>
        </is>
      </c>
    </row>
    <row r="6" ht="22" customHeight="1">
      <c r="A6" s="3" t="inlineStr">
        <is>
          <t>Meeting</t>
        </is>
      </c>
    </row>
    <row r="7" ht="22" customHeight="1">
      <c r="A7" s="5" t="inlineStr">
        <is>
          <t>Meeting month</t>
        </is>
      </c>
      <c r="B7" s="6" t="inlineStr">
        <is>
          <t>October 2026 — the latest month with real data in every block.</t>
        </is>
      </c>
    </row>
    <row r="8" ht="22" customHeight="1">
      <c r="A8" s="5" t="inlineStr">
        <is>
          <t>Inventory snapshot</t>
        </is>
      </c>
      <c r="B8" s="6" t="inlineStr">
        <is>
          <t>19 October 2026 (stock export).</t>
        </is>
      </c>
    </row>
    <row r="9" ht="22" customHeight="1">
      <c r="A9" s="5" t="inlineStr">
        <is>
          <t>Receivables position</t>
        </is>
      </c>
      <c r="B9" s="6" t="inlineStr">
        <is>
          <t>18 October 2026 (invoice ledger).</t>
        </is>
      </c>
    </row>
    <row r="10" ht="22" customHeight="1">
      <c r="A10" s="5" t="inlineStr">
        <is>
          <t>Usage month in progress</t>
        </is>
      </c>
      <c r="B10" s="6" t="inlineStr">
        <is>
          <t>October 2026 invoices dated in October in the export — the month was still open at the snapshot date.</t>
        </is>
      </c>
    </row>
    <row r="11" ht="22" customHeight="1">
      <c r="A11" s="5" t="inlineStr">
        <is>
          <t>Chair / owner</t>
        </is>
      </c>
      <c r="B11" s="6" t="inlineStr">
        <is>
          <t>Fill in at the meeting (yellow cells on 6_Decisions).</t>
        </is>
      </c>
    </row>
    <row r="13" ht="22" customHeight="1">
      <c r="A13" s="3" t="inlineStr">
        <is>
          <t>Agenda</t>
        </is>
      </c>
    </row>
    <row r="14" ht="22" customHeight="1">
      <c r="A14" s="5" t="inlineStr">
        <is>
          <t>1  Demand</t>
        </is>
      </c>
      <c r="B14" s="6" t="inlineStr">
        <is>
          <t>Monthly invoiced usage Jan–Oct, MAP 2026 plan vs actual, quarterly shape.</t>
        </is>
      </c>
    </row>
    <row r="15" ht="22" customHeight="1">
      <c r="A15" s="5" t="inlineStr">
        <is>
          <t>2  Supply</t>
        </is>
      </c>
      <c r="B15" s="6" t="inlineStr">
        <is>
          <t>Pipeline by stage, lead times, at-customs detail, stockout watch, MX60E backorders.</t>
        </is>
      </c>
    </row>
    <row r="16" ht="22" customHeight="1">
      <c r="A16" s="5" t="inlineStr">
        <is>
          <t>3  Inventory</t>
        </is>
      </c>
      <c r="B16" s="6" t="inlineStr">
        <is>
          <t>Snapshot, dead stock, expiry, provision at suggested (unapproved) rates.</t>
        </is>
      </c>
    </row>
    <row r="17" ht="22" customHeight="1">
      <c r="A17" s="5" t="inlineStr">
        <is>
          <t>4  Cash</t>
        </is>
      </c>
      <c r="B17" s="6" t="inlineStr">
        <is>
          <t>Receivables by segment, DSO, UPA, cheques held, and the two missing inputs Finance must bring.</t>
        </is>
      </c>
    </row>
    <row r="18" ht="22" customHeight="1">
      <c r="A18" s="5" t="inlineStr">
        <is>
          <t>5  Decisions</t>
        </is>
      </c>
      <c r="B18" s="6" t="inlineStr">
        <is>
          <t>Ten proposed decisions with owners — decide, assign, date, move on.</t>
        </is>
      </c>
    </row>
    <row r="20" ht="22" customHeight="1">
      <c r="A20" s="3" t="inlineStr">
        <is>
          <t>How to read this pack — honesty notes (please keep them attached)</t>
        </is>
      </c>
    </row>
    <row r="21" ht="32" customHeight="1">
      <c r="A21" s="4" t="inlineStr">
        <is>
          <t>•  Yellow cells are the only inputs: the decision log on 6_Decisions. Everything else is real data; change it only by replacing the source, not by typing over a formula.</t>
        </is>
      </c>
    </row>
    <row r="22" ht="32" customHeight="1">
      <c r="A22" s="4" t="inlineStr">
        <is>
          <t>•  Two different "2026 sales" figures appear, on purpose: Demand uses invoiced usage from the KPI monthly series; Cash uses the finance-filter ledger sales (275,630,569 EGP) that the DSO calculation is built on. They differ by definition and by cut date — see 7_Sources.</t>
        </is>
      </c>
    </row>
    <row r="23" ht="32" customHeight="1">
      <c r="A23" s="4" t="inlineStr">
        <is>
          <t>•  Pipeline "recorded values" are as recorded in the pipeline file; the file does not label a currency, so no conversion to EGP is made here.</t>
        </is>
      </c>
    </row>
    <row r="24" ht="32" customHeight="1">
      <c r="A24" s="4" t="inlineStr">
        <is>
          <t>•  The October stockout watch's on-hand counts are samples in its own method note — they are NOT used in this pack. Only its real parts are used: average monthly sales and PO arrivals.</t>
        </is>
      </c>
    </row>
    <row r="25" ht="32" customHeight="1">
      <c r="A25" s="4" t="inlineStr">
        <is>
          <t>•  Q4 MAP actuals include invoices already carrying Q4 dates while the quarter was still open — confirm what Q4 is before treating the full-year figure as final (decision 9).</t>
        </is>
      </c>
    </row>
    <row r="26" ht="32" customHeight="1">
      <c r="A26" s="4" t="inlineStr">
        <is>
          <t>•  Provision rates (expired 100%, never-sold 50%, stale 25%) are suggested defaults from the provision dashboard, NOT an approved policy. Nothing is booked until Finance and the auditor agree.</t>
        </is>
      </c>
    </row>
    <row r="28" ht="22" customHeight="1">
      <c r="A28" s="3" t="inlineStr">
        <is>
          <t>Contents</t>
        </is>
      </c>
    </row>
    <row r="29">
      <c r="A29" s="5" t="inlineStr">
        <is>
          <t>1_Executive</t>
        </is>
      </c>
      <c r="B29" s="6" t="inlineStr">
        <is>
          <t>One-page balance scorecard + decisions needed this meeting.</t>
        </is>
      </c>
    </row>
    <row r="30">
      <c r="A30" s="5" t="inlineStr">
        <is>
          <t>2_Demand</t>
        </is>
      </c>
      <c r="B30" s="6" t="inlineStr">
        <is>
          <t>Monthly invoiced usage + MAP 2026 plan vs actual + quarterly actuals.</t>
        </is>
      </c>
    </row>
    <row r="31">
      <c r="A31" s="5" t="inlineStr">
        <is>
          <t>3_Supply</t>
        </is>
      </c>
      <c r="B31" s="6" t="inlineStr">
        <is>
          <t>Pipeline, suppliers, lead times, at-customs detail, watch list, MX60E backorders.</t>
        </is>
      </c>
    </row>
    <row r="32">
      <c r="A32" s="5" t="inlineStr">
        <is>
          <t>4_Inventory</t>
        </is>
      </c>
      <c r="B32" s="6" t="inlineStr">
        <is>
          <t>Snapshot, dead stock, expiry, provision.</t>
        </is>
      </c>
    </row>
    <row r="33">
      <c r="A33" s="5" t="inlineStr">
        <is>
          <t>5_Cash</t>
        </is>
      </c>
      <c r="B33" s="6" t="inlineStr">
        <is>
          <t>Receivables, DSO, UPA, cheques, old debt, missing inputs.</t>
        </is>
      </c>
    </row>
    <row r="34">
      <c r="A34" s="5" t="inlineStr">
        <is>
          <t>6_Decisions</t>
        </is>
      </c>
      <c r="B34" s="6" t="inlineStr">
        <is>
          <t>Decision log — proposals plus blank rows for the meeting.</t>
        </is>
      </c>
    </row>
    <row r="35">
      <c r="A35" s="5" t="inlineStr">
        <is>
          <t>7_Sources</t>
        </is>
      </c>
      <c r="B35" s="6" t="inlineStr">
        <is>
          <t>Provenance for every figure.</t>
        </is>
      </c>
    </row>
  </sheetData>
  <mergeCells count="14">
    <mergeCell ref="A4:B4"/>
    <mergeCell ref="A20:B20"/>
    <mergeCell ref="A21:B21"/>
    <mergeCell ref="A2:B2"/>
    <mergeCell ref="A24:B24"/>
    <mergeCell ref="A26:B26"/>
    <mergeCell ref="A25:B25"/>
    <mergeCell ref="A5:B5"/>
    <mergeCell ref="A28:B28"/>
    <mergeCell ref="A13:B13"/>
    <mergeCell ref="A1:B1"/>
    <mergeCell ref="A23:B23"/>
    <mergeCell ref="A6:B6"/>
    <mergeCell ref="A22:B22"/>
  </mergeCells>
  <printOptions horizontalCentered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20" customWidth="1" min="3" max="3"/>
    <col width="62" customWidth="1" min="4" max="4"/>
  </cols>
  <sheetData>
    <row r="1" ht="30" customHeight="1">
      <c r="A1" s="1" t="inlineStr">
        <is>
          <t>1  •  Executive scorecard — October 2026</t>
        </is>
      </c>
    </row>
    <row r="2" ht="28" customHeight="1">
      <c r="A2" s="2" t="inlineStr">
        <is>
          <t>The whole month on one page. Figures are real; read the notes on Cover before quoting them.</t>
        </is>
      </c>
    </row>
    <row r="4" ht="22" customHeight="1">
      <c r="A4" s="3" t="inlineStr">
        <is>
          <t>Balance — demand vs supply vs inventory vs cash</t>
        </is>
      </c>
    </row>
    <row r="5" ht="30" customHeight="1">
      <c r="A5" s="7" t="inlineStr">
        <is>
          <t>Block</t>
        </is>
      </c>
      <c r="B5" s="7" t="inlineStr">
        <is>
          <t>KPI</t>
        </is>
      </c>
      <c r="C5" s="7" t="inlineStr">
        <is>
          <t>Value</t>
        </is>
      </c>
      <c r="D5" s="7" t="inlineStr">
        <is>
          <t>What it means / watch out</t>
        </is>
      </c>
    </row>
    <row r="6" ht="30" customHeight="1">
      <c r="A6" s="5" t="inlineStr">
        <is>
          <t>DEMAND</t>
        </is>
      </c>
      <c r="B6" s="6" t="inlineStr">
        <is>
          <t>Invoiced usage, Jan–Oct 2026</t>
        </is>
      </c>
      <c r="C6" s="8" t="n">
        <v>301372130.74</v>
      </c>
      <c r="D6" s="6" t="inlineStr">
        <is>
          <t>EGP. October alone was 39,103,908 (month still in progress at snapshot). April is negative — late credit notes.</t>
        </is>
      </c>
    </row>
    <row r="7" ht="30" customHeight="1">
      <c r="A7" s="5" t="inlineStr">
        <is>
          <t>DEMAND</t>
        </is>
      </c>
      <c r="B7" s="6" t="inlineStr">
        <is>
          <t>MAP 2026 achievement (corrected)</t>
        </is>
      </c>
      <c r="C7" s="9" t="n">
        <v>0.578</v>
      </c>
      <c r="D7" s="6" t="inlineStr">
        <is>
          <t>299.3M EGP actual vs 518.2M target, ex-Optaline, after removing a 2.98M double count. Q4 definition still to confirm.</t>
        </is>
      </c>
    </row>
    <row r="8" ht="30" customHeight="1">
      <c r="A8" s="5" t="inlineStr">
        <is>
          <t>SUPPLY</t>
        </is>
      </c>
      <c r="B8" s="6" t="inlineStr">
        <is>
          <t>Open purchase orders</t>
        </is>
      </c>
      <c r="C8" s="10" t="inlineStr">
        <is>
          <t>97 of 142</t>
        </is>
      </c>
      <c r="D8" s="6" t="inlineStr">
        <is>
          <t>45 POs received in warehouse; 97 still in the pipeline (42 not yet invoiced, 47 invoiced-not shipped, 8 at customs).</t>
        </is>
      </c>
    </row>
    <row r="9" ht="30" customHeight="1">
      <c r="A9" s="5" t="inlineStr">
        <is>
          <t>SUPPLY</t>
        </is>
      </c>
      <c r="B9" s="6" t="inlineStr">
        <is>
          <t>Total PO lead time</t>
        </is>
      </c>
      <c r="C9" s="10" t="inlineStr">
        <is>
          <t>155.5 days</t>
        </is>
      </c>
      <c r="D9" s="6" t="inlineStr">
        <is>
          <t>EDA 22.5 + Form 4 39.5 + customs→receipt 81.7 + 11.8 other stages. Anything ordered now arrives ~January.</t>
        </is>
      </c>
    </row>
    <row r="10" ht="30" customHeight="1">
      <c r="A10" s="5" t="inlineStr">
        <is>
          <t>SUPPLY</t>
        </is>
      </c>
      <c r="B10" s="6" t="inlineStr">
        <is>
          <t>Watch-list SKUs with no inbound</t>
        </is>
      </c>
      <c r="C10" s="10" t="inlineStr">
        <is>
          <t>10 of 11</t>
        </is>
      </c>
      <c r="D10" s="6" t="inlineStr">
        <is>
          <t>Only BL5115-2 has inbound (350 Oct + 250 Dec). The other 10 need orders placed now.</t>
        </is>
      </c>
    </row>
    <row r="11" ht="30" customHeight="1">
      <c r="A11" s="5" t="inlineStr">
        <is>
          <t>INVENTORY</t>
        </is>
      </c>
      <c r="B11" s="6" t="inlineStr">
        <is>
          <t>Inventory at 19-Oct-2026</t>
        </is>
      </c>
      <c r="C11" s="8" t="n">
        <v>134416917</v>
      </c>
      <c r="D11" s="6" t="inlineStr">
        <is>
          <t>EGP snapshot total.</t>
        </is>
      </c>
    </row>
    <row r="12" ht="30" customHeight="1">
      <c r="A12" s="5" t="inlineStr">
        <is>
          <t>INVENTORY</t>
        </is>
      </c>
      <c r="B12" s="6" t="inlineStr">
        <is>
          <t>Dead stock</t>
        </is>
      </c>
      <c r="C12" s="8" t="n">
        <v>47155226</v>
      </c>
      <c r="D12" s="6" t="inlineStr">
        <is>
          <t>EGP — 35.1% of inventory, 341 SKUs. Healthy stock is 87,261,691 EGP.</t>
        </is>
      </c>
    </row>
    <row r="13" ht="30" customHeight="1">
      <c r="A13" s="5" t="inlineStr">
        <is>
          <t>INVENTORY</t>
        </is>
      </c>
      <c r="B13" s="6" t="inlineStr">
        <is>
          <t>Healthy cover at Jan–Oct average usage</t>
        </is>
      </c>
      <c r="C13" s="10" t="inlineStr">
        <is>
          <t>2.9 months</t>
        </is>
      </c>
      <c r="D13" s="6" t="inlineStr">
        <is>
          <t>Healthy 87,261,691 ÷ average monthly usage 30,137,213. Total cover is 4.5 months, but 35% of it is dead.</t>
        </is>
      </c>
    </row>
    <row r="14" ht="30" customHeight="1">
      <c r="A14" s="5" t="inlineStr">
        <is>
          <t>INVENTORY</t>
        </is>
      </c>
      <c r="B14" s="6" t="inlineStr">
        <is>
          <t>Expired lots</t>
        </is>
      </c>
      <c r="C14" s="10" t="inlineStr">
        <is>
          <t>37 lots / 327,097 EGP</t>
        </is>
      </c>
      <c r="D14" s="6" t="inlineStr">
        <is>
          <t>1,374 units costed; 5 further lots have no unit cost. Near-expiry rows are zero — a recording gap, not zero risk.</t>
        </is>
      </c>
    </row>
    <row r="15" ht="30" customHeight="1">
      <c r="A15" s="5" t="inlineStr">
        <is>
          <t>CASH</t>
        </is>
      </c>
      <c r="B15" s="6" t="inlineStr">
        <is>
          <t>Receivables at 18-Oct-2026</t>
        </is>
      </c>
      <c r="C15" s="8" t="n">
        <v>138025152</v>
      </c>
      <c r="D15" s="6" t="inlineStr">
        <is>
          <t>EGP. Overall DSO 145.7 days on ledger sales of 275,630,569 EGP.</t>
        </is>
      </c>
    </row>
    <row r="16" ht="30" customHeight="1">
      <c r="A16" s="5" t="inlineStr">
        <is>
          <t>CASH</t>
        </is>
      </c>
      <c r="B16" s="6" t="inlineStr">
        <is>
          <t>Government share of receivables</t>
        </is>
      </c>
      <c r="C16" s="9" t="n">
        <v>0.585</v>
      </c>
      <c r="D16" s="6" t="inlineStr">
        <is>
          <t>80,716,713 EGP; 51.8% of it is overdue more than 30 days.</t>
        </is>
      </c>
    </row>
    <row r="17" ht="30" customHeight="1">
      <c r="A17" s="5" t="inlineStr">
        <is>
          <t>CASH</t>
        </is>
      </c>
      <c r="B17" s="6" t="inlineStr">
        <is>
          <t>UPA family (net)</t>
        </is>
      </c>
      <c r="C17" s="8" t="n">
        <v>77516364</v>
      </c>
      <c r="D17" s="6" t="inlineStr">
        <is>
          <t>EGP net; DSO ≈ 266 days. 33,012,195 EGP of collections sit unallocated to entities.</t>
        </is>
      </c>
    </row>
    <row r="19" ht="22" customHeight="1">
      <c r="A19" s="3" t="inlineStr">
        <is>
          <t>Decisions needed this meeting (detail + owners on 6_Decisions)</t>
        </is>
      </c>
    </row>
    <row r="20" ht="26" customHeight="1">
      <c r="A20" s="5" t="inlineStr">
        <is>
          <t>Decision 1</t>
        </is>
      </c>
      <c r="B20" s="6" t="inlineStr">
        <is>
          <t>Reconcile Aqualarm UP inbound — what is actually arriving, and when</t>
        </is>
      </c>
      <c r="C20" s="11" t="inlineStr"/>
      <c r="D20" s="6" t="inlineStr">
        <is>
          <t>Proposed owner: Supply Chain</t>
        </is>
      </c>
    </row>
    <row r="21" ht="26" customHeight="1">
      <c r="A21" s="5" t="inlineStr">
        <is>
          <t>Decision 2</t>
        </is>
      </c>
      <c r="B21" s="6" t="inlineStr">
        <is>
          <t>Escalate MX60E customs clearance — 3,348 units stuck since 14 Sep</t>
        </is>
      </c>
      <c r="C21" s="11" t="inlineStr"/>
      <c r="D21" s="6" t="inlineStr">
        <is>
          <t>Proposed owner: Supply Chain / Customs</t>
        </is>
      </c>
    </row>
    <row r="22" ht="26" customHeight="1">
      <c r="A22" s="5" t="inlineStr">
        <is>
          <t>Decision 3</t>
        </is>
      </c>
      <c r="B22" s="6" t="inlineStr">
        <is>
          <t>Place orders now for the 10 watch-list SKUs with no inbound</t>
        </is>
      </c>
      <c r="C22" s="11" t="inlineStr"/>
      <c r="D22" s="6" t="inlineStr">
        <is>
          <t>Proposed owner: Purchasing</t>
        </is>
      </c>
    </row>
    <row r="23" ht="26" customHeight="1">
      <c r="A23" s="5" t="inlineStr">
        <is>
          <t>Decision 4</t>
        </is>
      </c>
      <c r="B23" s="6" t="inlineStr">
        <is>
          <t>Confirm the 17 MX60E backorder candidates in Odoo and log real stockouts</t>
        </is>
      </c>
      <c r="C23" s="11" t="inlineStr"/>
      <c r="D23" s="6" t="inlineStr">
        <is>
          <t>Proposed owner: Sales / Warehouse</t>
        </is>
      </c>
    </row>
    <row r="24" ht="26" customHeight="1">
      <c r="A24" s="5" t="inlineStr">
        <is>
          <t>Decision 5</t>
        </is>
      </c>
      <c r="B24" s="6" t="inlineStr">
        <is>
          <t>Agree dead-stock provision rates — or amend them</t>
        </is>
      </c>
      <c r="C24" s="11" t="inlineStr"/>
      <c r="D24" s="6" t="inlineStr">
        <is>
          <t>Proposed owner: Finance</t>
        </is>
      </c>
    </row>
    <row r="25" ht="26" customHeight="1">
      <c r="A25" s="5" t="inlineStr">
        <is>
          <t>Decision 6</t>
        </is>
      </c>
      <c r="B25" s="6" t="inlineStr">
        <is>
          <t>Write off / quarantine the 37 expired lots (cost the 5 uncosted first)</t>
        </is>
      </c>
      <c r="C25" s="11" t="inlineStr"/>
      <c r="D25" s="6" t="inlineStr">
        <is>
          <t>Proposed owner: Finance / Warehouse</t>
        </is>
      </c>
    </row>
    <row r="26" ht="26" customHeight="1">
      <c r="A26" s="5" t="inlineStr">
        <is>
          <t>Decision 7</t>
        </is>
      </c>
      <c r="B26" s="6" t="inlineStr">
        <is>
          <t>Allocate UPA unallocated collections (−33,012,195 EGP) to entities</t>
        </is>
      </c>
      <c r="C26" s="11" t="inlineStr"/>
      <c r="D26" s="6" t="inlineStr">
        <is>
          <t>Proposed owner: Finance / Collections</t>
        </is>
      </c>
    </row>
    <row r="27" ht="26" customHeight="1">
      <c r="A27" s="5" t="inlineStr">
        <is>
          <t>Decision 8</t>
        </is>
      </c>
      <c r="B27" s="6" t="inlineStr">
        <is>
          <t>Collection plan for Government overdue &gt;30 days (41,788,165 EGP)</t>
        </is>
      </c>
      <c r="C27" s="11" t="inlineStr"/>
      <c r="D27" s="6" t="inlineStr">
        <is>
          <t>Proposed owner: Finance / Sales</t>
        </is>
      </c>
    </row>
    <row r="28" ht="26" customHeight="1">
      <c r="A28" s="5" t="inlineStr">
        <is>
          <t>Decision 9</t>
        </is>
      </c>
      <c r="B28" s="6" t="inlineStr">
        <is>
          <t>Confirm what Q4 MAP actuals are before treating FY as final</t>
        </is>
      </c>
      <c r="C28" s="11" t="inlineStr"/>
      <c r="D28" s="6" t="inlineStr">
        <is>
          <t>Proposed owner: Sales / Finance</t>
        </is>
      </c>
    </row>
    <row r="29" ht="26" customHeight="1">
      <c r="A29" s="5" t="inlineStr">
        <is>
          <t>Decision 10</t>
        </is>
      </c>
      <c r="B29" s="6" t="inlineStr">
        <is>
          <t>Bring collections forecast + supplier payment schedule next meeting</t>
        </is>
      </c>
      <c r="C29" s="11" t="inlineStr"/>
      <c r="D29" s="6" t="inlineStr">
        <is>
          <t>Proposed owner: Finance</t>
        </is>
      </c>
    </row>
    <row r="30" ht="30" customHeight="1">
      <c r="A30" s="4" t="inlineStr">
        <is>
          <t>Yellow cells on this sheet are a shortcut to the decision log — the log itself lives on 6_Decisions. Fill decisions there; this page is the summary.</t>
        </is>
      </c>
    </row>
  </sheetData>
  <mergeCells count="5">
    <mergeCell ref="A1:D1"/>
    <mergeCell ref="A4:D4"/>
    <mergeCell ref="A30:D30"/>
    <mergeCell ref="A19:D19"/>
    <mergeCell ref="A2:D2"/>
  </mergeCell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62" customWidth="1" min="4" max="4"/>
  </cols>
  <sheetData>
    <row r="1" ht="30" customHeight="1">
      <c r="A1" s="1" t="inlineStr">
        <is>
          <t>2  •  Demand — invoiced usage and plan vs actual</t>
        </is>
      </c>
    </row>
    <row r="2" ht="28" customHeight="1">
      <c r="A2" s="2" t="inlineStr">
        <is>
          <t>Source: KPI Monthly Summary (Odoo exports, 19-Oct-2026) and MAP 2026 achievement fill (15-Oct-2026). EGP.</t>
        </is>
      </c>
    </row>
    <row r="4" ht="22" customHeight="1">
      <c r="A4" s="3" t="inlineStr">
        <is>
          <t>A. Monthly invoiced usage, 2026</t>
        </is>
      </c>
    </row>
    <row r="5" ht="30" customHeight="1">
      <c r="A5" s="7" t="inlineStr">
        <is>
          <t>Month</t>
        </is>
      </c>
      <c r="B5" s="7" t="inlineStr">
        <is>
          <t>Invoiced usage (EGP)</t>
        </is>
      </c>
      <c r="C5" s="7" t="inlineStr">
        <is>
          <t>Share of Jan–Oct</t>
        </is>
      </c>
      <c r="D5" s="7" t="inlineStr">
        <is>
          <t>Note</t>
        </is>
      </c>
    </row>
    <row r="6">
      <c r="A6" s="12" t="inlineStr">
        <is>
          <t>2026-01</t>
        </is>
      </c>
      <c r="B6" s="13" t="n">
        <v>34520863.97</v>
      </c>
      <c r="C6" s="14">
        <f>IF($B$16=0,0,B6/$B$16)</f>
        <v/>
      </c>
      <c r="D6" s="6" t="inlineStr"/>
    </row>
    <row r="7">
      <c r="A7" s="12" t="inlineStr">
        <is>
          <t>2026-02</t>
        </is>
      </c>
      <c r="B7" s="13" t="n">
        <v>11742722.49</v>
      </c>
      <c r="C7" s="14">
        <f>IF($B$16=0,0,B7/$B$16)</f>
        <v/>
      </c>
      <c r="D7" s="6" t="inlineStr"/>
    </row>
    <row r="8">
      <c r="A8" s="12" t="inlineStr">
        <is>
          <t>2026-03</t>
        </is>
      </c>
      <c r="B8" s="13" t="n">
        <v>67320408.72</v>
      </c>
      <c r="C8" s="14">
        <f>IF($B$16=0,0,B8/$B$16)</f>
        <v/>
      </c>
      <c r="D8" s="6" t="inlineStr">
        <is>
          <t>Peak month in the series.</t>
        </is>
      </c>
    </row>
    <row r="9">
      <c r="A9" s="12" t="inlineStr">
        <is>
          <t>2026-04</t>
        </is>
      </c>
      <c r="B9" s="13" t="n">
        <v>-2616947.46</v>
      </c>
      <c r="C9" s="14">
        <f>IF($B$16=0,0,B9/$B$16)</f>
        <v/>
      </c>
      <c r="D9" s="6" t="inlineStr">
        <is>
          <t>Negative — late credit notes, not negative demand.</t>
        </is>
      </c>
    </row>
    <row r="10">
      <c r="A10" s="12" t="inlineStr">
        <is>
          <t>2026-05</t>
        </is>
      </c>
      <c r="B10" s="13" t="n">
        <v>23516384.1</v>
      </c>
      <c r="C10" s="14">
        <f>IF($B$16=0,0,B10/$B$16)</f>
        <v/>
      </c>
      <c r="D10" s="6" t="inlineStr"/>
    </row>
    <row r="11">
      <c r="A11" s="12" t="inlineStr">
        <is>
          <t>2026-06</t>
        </is>
      </c>
      <c r="B11" s="13" t="n">
        <v>56890434.77</v>
      </c>
      <c r="C11" s="14">
        <f>IF($B$16=0,0,B11/$B$16)</f>
        <v/>
      </c>
      <c r="D11" s="6" t="inlineStr"/>
    </row>
    <row r="12">
      <c r="A12" s="12" t="inlineStr">
        <is>
          <t>2026-07</t>
        </is>
      </c>
      <c r="B12" s="13" t="n">
        <v>7947188.68</v>
      </c>
      <c r="C12" s="14">
        <f>IF($B$16=0,0,B12/$B$16)</f>
        <v/>
      </c>
      <c r="D12" s="6" t="inlineStr"/>
    </row>
    <row r="13">
      <c r="A13" s="12" t="inlineStr">
        <is>
          <t>2026-08</t>
        </is>
      </c>
      <c r="B13" s="13" t="n">
        <v>44768897.36</v>
      </c>
      <c r="C13" s="14">
        <f>IF($B$16=0,0,B13/$B$16)</f>
        <v/>
      </c>
      <c r="D13" s="6" t="inlineStr"/>
    </row>
    <row r="14">
      <c r="A14" s="12" t="inlineStr">
        <is>
          <t>2026-09</t>
        </is>
      </c>
      <c r="B14" s="13" t="n">
        <v>18178270.02</v>
      </c>
      <c r="C14" s="14">
        <f>IF($B$16=0,0,B14/$B$16)</f>
        <v/>
      </c>
      <c r="D14" s="6" t="inlineStr">
        <is>
          <t>Revised down 398,646 from the first cut (late credit notes).</t>
        </is>
      </c>
    </row>
    <row r="15">
      <c r="A15" s="12" t="inlineStr">
        <is>
          <t>2026-10</t>
        </is>
      </c>
      <c r="B15" s="13" t="n">
        <v>39103908.09</v>
      </c>
      <c r="C15" s="14">
        <f>IF($B$16=0,0,B15/$B$16)</f>
        <v/>
      </c>
      <c r="D15" s="6" t="inlineStr">
        <is>
          <t>Month in progress — real October invoices in the export.</t>
        </is>
      </c>
    </row>
    <row r="16">
      <c r="A16" s="5" t="inlineStr">
        <is>
          <t>Jan–Oct total</t>
        </is>
      </c>
      <c r="B16" s="15">
        <f>SUM(B6:B15)</f>
        <v/>
      </c>
      <c r="C16" s="16">
        <f>SUM(C6:C15)</f>
        <v/>
      </c>
      <c r="D16" s="17" t="inlineStr">
        <is>
          <t>Live total — must read 301,372,131.</t>
        </is>
      </c>
    </row>
    <row r="17">
      <c r="A17" s="5" t="inlineStr">
        <is>
          <t>Monthly average</t>
        </is>
      </c>
      <c r="B17" s="15">
        <f>B16/10</f>
        <v/>
      </c>
      <c r="C17" s="18" t="inlineStr"/>
      <c r="D17" s="17" t="inlineStr">
        <is>
          <t>Used for inventory cover on 4_Inventory.</t>
        </is>
      </c>
    </row>
    <row r="19" ht="30" customHeight="1">
      <c r="A19" s="4" t="inlineStr">
        <is>
          <t>Memo — invoices already issued in Odoo carrying Nov/Dec dates (post-dated, shown for visibility, NOT forecasts): Nov-26 24,805,106 EGP · Dec-26 16,965,472 EGP.</t>
        </is>
      </c>
    </row>
    <row r="20" ht="22" customHeight="1">
      <c r="A20" s="3" t="inlineStr">
        <is>
          <t>B. MAP 2026 plan vs actual, by division (ex-Optaline total)</t>
        </is>
      </c>
    </row>
    <row r="21" ht="30" customHeight="1">
      <c r="A21" s="7" t="inlineStr">
        <is>
          <t>Division</t>
        </is>
      </c>
      <c r="B21" s="7" t="inlineStr">
        <is>
          <t>2026 target (EGP)</t>
        </is>
      </c>
      <c r="C21" s="7" t="inlineStr">
        <is>
          <t>Actual to date (EGP)</t>
        </is>
      </c>
      <c r="D21" s="7" t="inlineStr">
        <is>
          <t>Achievement / gap</t>
        </is>
      </c>
    </row>
    <row r="22">
      <c r="A22" s="6" t="inlineStr">
        <is>
          <t>B+L Surgical (ex-TPV)</t>
        </is>
      </c>
      <c r="B22" s="13" t="n">
        <v>344282102</v>
      </c>
      <c r="C22" s="13" t="n">
        <v>204368010</v>
      </c>
      <c r="D22" s="14">
        <f>C22/B22</f>
        <v/>
      </c>
    </row>
    <row r="23">
      <c r="A23" s="6" t="inlineStr">
        <is>
          <t>TPV</t>
        </is>
      </c>
      <c r="B23" s="13" t="n">
        <v>88857669</v>
      </c>
      <c r="C23" s="13" t="n">
        <v>58141645</v>
      </c>
      <c r="D23" s="14">
        <f>C23/B23</f>
        <v/>
      </c>
    </row>
    <row r="24">
      <c r="A24" s="6" t="inlineStr">
        <is>
          <t>Others (LM / Espansione / SBM)</t>
        </is>
      </c>
      <c r="B24" s="13" t="n">
        <v>23118727</v>
      </c>
      <c r="C24" s="13" t="n">
        <v>13619780</v>
      </c>
      <c r="D24" s="14">
        <f>C24/B24</f>
        <v/>
      </c>
    </row>
    <row r="25">
      <c r="A25" s="6" t="inlineStr">
        <is>
          <t>Pharma</t>
        </is>
      </c>
      <c r="B25" s="13" t="n">
        <v>61920912</v>
      </c>
      <c r="C25" s="13" t="n">
        <v>26161410</v>
      </c>
      <c r="D25" s="14">
        <f>C25/B25</f>
        <v/>
      </c>
    </row>
    <row r="26">
      <c r="A26" s="5" t="inlineStr">
        <is>
          <t>TOTAL (ex-Optaline)</t>
        </is>
      </c>
      <c r="B26" s="15">
        <f>SUM(B22:B25)</f>
        <v/>
      </c>
      <c r="C26" s="15">
        <f>SUM(C22:C25)</f>
        <v/>
      </c>
      <c r="D26" s="16">
        <f>C26/B26</f>
        <v/>
      </c>
    </row>
    <row r="27">
      <c r="A27" s="19" t="inlineStr">
        <is>
          <t>Corrected total (less Sirius Plus double count, 2,980,000)</t>
        </is>
      </c>
      <c r="B27" s="20">
        <f>B26</f>
        <v/>
      </c>
      <c r="C27" s="20">
        <f>C26-2980000</f>
        <v/>
      </c>
      <c r="D27" s="21">
        <f>C27/B27</f>
        <v/>
      </c>
    </row>
    <row r="28">
      <c r="A28" s="6" t="inlineStr">
        <is>
          <t>Optaline (target only — actuals not filled)</t>
        </is>
      </c>
      <c r="B28" s="13" t="n">
        <v>79267087</v>
      </c>
      <c r="C28" s="12" t="inlineStr">
        <is>
          <t>not filled</t>
        </is>
      </c>
      <c r="D28" s="6" t="inlineStr">
        <is>
          <t>Excluded from the totals above.</t>
        </is>
      </c>
    </row>
    <row r="30" ht="22" customHeight="1">
      <c r="A30" s="3" t="inlineStr">
        <is>
          <t>C. Quarterly actuals by division (EGP) — sums to the actuals above</t>
        </is>
      </c>
    </row>
    <row r="31" ht="30" customHeight="1">
      <c r="A31" s="7" t="inlineStr">
        <is>
          <t>Division</t>
        </is>
      </c>
      <c r="B31" s="7" t="inlineStr">
        <is>
          <t>Q1</t>
        </is>
      </c>
      <c r="C31" s="7" t="inlineStr">
        <is>
          <t>Q2</t>
        </is>
      </c>
      <c r="D31" s="7" t="inlineStr">
        <is>
          <t>Q3</t>
        </is>
      </c>
      <c r="E31" s="7" t="inlineStr">
        <is>
          <t>Q4*</t>
        </is>
      </c>
    </row>
    <row r="32">
      <c r="A32" s="6" t="inlineStr">
        <is>
          <t>B+L Surgical (ex-TPV)</t>
        </is>
      </c>
      <c r="B32" s="13" t="n">
        <v>54801364</v>
      </c>
      <c r="C32" s="13" t="n">
        <v>64806832</v>
      </c>
      <c r="D32" s="13" t="n">
        <v>42322168</v>
      </c>
      <c r="E32" s="13" t="n">
        <v>42437646</v>
      </c>
    </row>
    <row r="33">
      <c r="A33" s="6" t="inlineStr">
        <is>
          <t>TPV</t>
        </is>
      </c>
      <c r="B33" s="13" t="n">
        <v>21159422</v>
      </c>
      <c r="C33" s="13" t="n">
        <v>12176987</v>
      </c>
      <c r="D33" s="13" t="n">
        <v>8824198</v>
      </c>
      <c r="E33" s="13" t="n">
        <v>15981038</v>
      </c>
    </row>
    <row r="34">
      <c r="A34" s="6" t="inlineStr">
        <is>
          <t>Others</t>
        </is>
      </c>
      <c r="B34" s="13" t="n">
        <v>3518024</v>
      </c>
      <c r="C34" s="13" t="n">
        <v>1090169</v>
      </c>
      <c r="D34" s="13" t="n">
        <v>-138158</v>
      </c>
      <c r="E34" s="13" t="n">
        <v>9149745</v>
      </c>
    </row>
    <row r="35">
      <c r="A35" s="6" t="inlineStr">
        <is>
          <t>Pharma</t>
        </is>
      </c>
      <c r="B35" s="13" t="n">
        <v>2569617</v>
      </c>
      <c r="C35" s="13" t="n">
        <v>7598252</v>
      </c>
      <c r="D35" s="13" t="n">
        <v>5268356</v>
      </c>
      <c r="E35" s="13" t="n">
        <v>10725185</v>
      </c>
    </row>
    <row r="36">
      <c r="A36" s="5" t="inlineStr">
        <is>
          <t>Quarter total</t>
        </is>
      </c>
      <c r="B36" s="15">
        <f>SUM(B32:B35)</f>
        <v/>
      </c>
      <c r="C36" s="15">
        <f>SUM(C32:C35)</f>
        <v/>
      </c>
      <c r="D36" s="15">
        <f>SUM(D32:D35)</f>
        <v/>
      </c>
      <c r="E36" s="15">
        <f>SUM(E32:E35)</f>
        <v/>
      </c>
    </row>
    <row r="37" ht="30" customHeight="1">
      <c r="A37" s="4" t="inlineStr">
        <is>
          <t>* Q4 is not a closed quarter: the sales sheet already carries large Q4 values with 2.5 months of the quarter remaining at 15 Oct 2026. Confirm whether Q4 is actuals-to-date, future-dated invoices, or a forecast (decision 9) before treating the full-year figure as final. Pharma actual is 84.5% of its realistic target (30,960,456 EGP, i.e. 50% of its full target) — the other divisions' realistic targets equal their full targets.</t>
        </is>
      </c>
    </row>
  </sheetData>
  <mergeCells count="7">
    <mergeCell ref="A1:D1"/>
    <mergeCell ref="A37:D37"/>
    <mergeCell ref="A4:D4"/>
    <mergeCell ref="A20:D20"/>
    <mergeCell ref="A30:D30"/>
    <mergeCell ref="A19:D19"/>
    <mergeCell ref="A2:D2"/>
  </mergeCell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8" customWidth="1" min="4" max="4"/>
    <col width="20" customWidth="1" min="5" max="5"/>
    <col width="52" customWidth="1" min="6" max="6"/>
  </cols>
  <sheetData>
    <row r="1" ht="30" customHeight="1">
      <c r="A1" s="1" t="inlineStr">
        <is>
          <t>3  •  Supply — pipeline, lead times, and what will run out</t>
        </is>
      </c>
    </row>
    <row r="2" ht="28" customHeight="1">
      <c r="A2" s="2" t="inlineStr">
        <is>
          <t>Source: Inbound Pipeline file (19-Oct-2026, 331 lines / 142 POs) and October stockout watch. Recorded values as recorded — currency not labelled in source.</t>
        </is>
      </c>
    </row>
    <row r="4" ht="22" customHeight="1">
      <c r="A4" s="3" t="inlineStr">
        <is>
          <t>A. Pipeline by stage</t>
        </is>
      </c>
    </row>
    <row r="5" ht="30" customHeight="1">
      <c r="A5" s="7" t="inlineStr">
        <is>
          <t>Stage</t>
        </is>
      </c>
      <c r="B5" s="7" t="inlineStr">
        <is>
          <t>POs</t>
        </is>
      </c>
      <c r="C5" s="7" t="inlineStr">
        <is>
          <t>Lines</t>
        </is>
      </c>
      <c r="D5" s="7" t="inlineStr">
        <is>
          <t>Qty (units)</t>
        </is>
      </c>
      <c r="E5" s="7" t="inlineStr">
        <is>
          <t>Recorded value</t>
        </is>
      </c>
      <c r="F5" s="7" t="inlineStr">
        <is>
          <t>Note</t>
        </is>
      </c>
    </row>
    <row r="6">
      <c r="A6" s="6" t="inlineStr">
        <is>
          <t>Not yet invoiced</t>
        </is>
      </c>
      <c r="B6" s="22" t="n">
        <v>42</v>
      </c>
      <c r="C6" s="22" t="n">
        <v>99</v>
      </c>
      <c r="D6" s="22" t="n">
        <v>78607</v>
      </c>
      <c r="E6" s="23" t="n">
        <v>1523044.3</v>
      </c>
      <c r="F6" s="6" t="inlineStr">
        <is>
          <t>Oldest: Aqualarm UP placed 28 Apr 2026.</t>
        </is>
      </c>
    </row>
    <row r="7">
      <c r="A7" s="6" t="inlineStr">
        <is>
          <t>Invoiced — not shipped</t>
        </is>
      </c>
      <c r="B7" s="22" t="n">
        <v>47</v>
      </c>
      <c r="C7" s="22" t="n">
        <v>127</v>
      </c>
      <c r="D7" s="22" t="n">
        <v>3047</v>
      </c>
      <c r="E7" s="23" t="n">
        <v>1711335.23</v>
      </c>
      <c r="F7" s="6" t="inlineStr"/>
    </row>
    <row r="8">
      <c r="A8" s="6" t="inlineStr">
        <is>
          <t>In transit</t>
        </is>
      </c>
      <c r="B8" s="22" t="n">
        <v>0</v>
      </c>
      <c r="C8" s="22" t="n">
        <v>0</v>
      </c>
      <c r="D8" s="22" t="n">
        <v>0</v>
      </c>
      <c r="E8" s="23" t="n">
        <v>0</v>
      </c>
      <c r="F8" s="6" t="inlineStr">
        <is>
          <t>Nothing in transit at the snapshot.</t>
        </is>
      </c>
    </row>
    <row r="9">
      <c r="A9" s="6" t="inlineStr">
        <is>
          <t>At customs</t>
        </is>
      </c>
      <c r="B9" s="22" t="n">
        <v>8</v>
      </c>
      <c r="C9" s="22" t="n">
        <v>19</v>
      </c>
      <c r="D9" s="22" t="n">
        <v>35131</v>
      </c>
      <c r="E9" s="23" t="n">
        <v>328770.08</v>
      </c>
      <c r="F9" s="6" t="inlineStr">
        <is>
          <t>Detail in table D below.</t>
        </is>
      </c>
    </row>
    <row r="10">
      <c r="A10" s="6" t="inlineStr">
        <is>
          <t>Received in warehouse</t>
        </is>
      </c>
      <c r="B10" s="22" t="n">
        <v>45</v>
      </c>
      <c r="C10" s="22" t="n">
        <v>86</v>
      </c>
      <c r="D10" s="22" t="n">
        <v>17581</v>
      </c>
      <c r="E10" s="23" t="n">
        <v>1541700.71</v>
      </c>
      <c r="F10" s="6" t="inlineStr">
        <is>
          <t>Already in stock — not open.</t>
        </is>
      </c>
    </row>
    <row r="11">
      <c r="A11" s="5" t="inlineStr">
        <is>
          <t>TOTAL</t>
        </is>
      </c>
      <c r="B11" s="15">
        <f>SUM(B6:B10)</f>
        <v/>
      </c>
      <c r="C11" s="15">
        <f>SUM(C6:C10)</f>
        <v/>
      </c>
      <c r="D11" s="15">
        <f>SUM(D6:D10)</f>
        <v/>
      </c>
      <c r="E11" s="24">
        <f>SUM(E6:E10)</f>
        <v/>
      </c>
      <c r="F11" s="17" t="inlineStr">
        <is>
          <t>Open pipeline = total less received: 97 POs, 245 lines.</t>
        </is>
      </c>
    </row>
    <row r="13" ht="22" customHeight="1">
      <c r="A13" s="3" t="inlineStr">
        <is>
          <t>B. Pipeline by supplier (all stages)</t>
        </is>
      </c>
    </row>
    <row r="14" ht="30" customHeight="1">
      <c r="A14" s="7" t="inlineStr">
        <is>
          <t>Supplier</t>
        </is>
      </c>
      <c r="B14" s="7" t="inlineStr">
        <is>
          <t>Lines</t>
        </is>
      </c>
      <c r="C14" s="7" t="inlineStr">
        <is>
          <t>Recorded value</t>
        </is>
      </c>
      <c r="D14" s="7" t="inlineStr"/>
      <c r="E14" s="7" t="inlineStr"/>
      <c r="F14" s="7" t="inlineStr">
        <is>
          <t>Note</t>
        </is>
      </c>
    </row>
    <row r="15">
      <c r="A15" s="6" t="inlineStr">
        <is>
          <t>Bausch+Lomb</t>
        </is>
      </c>
      <c r="B15" s="22" t="n">
        <v>239</v>
      </c>
      <c r="C15" s="23" t="n">
        <v>3983493.99</v>
      </c>
      <c r="D15" s="25" t="inlineStr"/>
      <c r="E15" s="25" t="inlineStr"/>
      <c r="F15" s="6" t="inlineStr">
        <is>
          <t>Dominates the pipeline — 72% of lines.</t>
        </is>
      </c>
    </row>
    <row r="16">
      <c r="A16" s="6" t="inlineStr">
        <is>
          <t>CSO</t>
        </is>
      </c>
      <c r="B16" s="22" t="n">
        <v>18</v>
      </c>
      <c r="C16" s="23" t="n">
        <v>119696</v>
      </c>
      <c r="D16" s="25" t="inlineStr"/>
      <c r="E16" s="25" t="inlineStr"/>
      <c r="F16" s="6" t="inlineStr"/>
    </row>
    <row r="17">
      <c r="A17" s="6" t="inlineStr">
        <is>
          <t>LightMed</t>
        </is>
      </c>
      <c r="B17" s="22" t="n">
        <v>31</v>
      </c>
      <c r="C17" s="23" t="n">
        <v>228425</v>
      </c>
      <c r="D17" s="25" t="inlineStr"/>
      <c r="E17" s="25" t="inlineStr"/>
      <c r="F17" s="6" t="inlineStr"/>
    </row>
    <row r="18">
      <c r="A18" s="6" t="inlineStr">
        <is>
          <t>Pharma</t>
        </is>
      </c>
      <c r="B18" s="22" t="n">
        <v>7</v>
      </c>
      <c r="C18" s="23" t="n">
        <v>227653.84</v>
      </c>
      <c r="D18" s="25" t="inlineStr"/>
      <c r="E18" s="25" t="inlineStr"/>
      <c r="F18" s="6" t="inlineStr"/>
    </row>
    <row r="19">
      <c r="A19" s="6" t="inlineStr">
        <is>
          <t>SBM</t>
        </is>
      </c>
      <c r="B19" s="22" t="n">
        <v>1</v>
      </c>
      <c r="C19" s="23" t="n">
        <v>53100</v>
      </c>
      <c r="D19" s="25" t="inlineStr"/>
      <c r="E19" s="25" t="inlineStr"/>
      <c r="F19" s="6" t="inlineStr"/>
    </row>
    <row r="20">
      <c r="A20" s="6" t="inlineStr">
        <is>
          <t>Sometech</t>
        </is>
      </c>
      <c r="B20" s="22" t="n">
        <v>2</v>
      </c>
      <c r="C20" s="23" t="n">
        <v>104000</v>
      </c>
      <c r="D20" s="25" t="inlineStr"/>
      <c r="E20" s="25" t="inlineStr"/>
      <c r="F20" s="6" t="inlineStr"/>
    </row>
    <row r="21">
      <c r="A21" s="6" t="inlineStr">
        <is>
          <t>Supplier not recorded</t>
        </is>
      </c>
      <c r="B21" s="22" t="n">
        <v>33</v>
      </c>
      <c r="C21" s="23" t="n">
        <v>388481.5</v>
      </c>
      <c r="D21" s="25" t="inlineStr"/>
      <c r="E21" s="25" t="inlineStr"/>
      <c r="F21" s="6" t="inlineStr">
        <is>
          <t>Blank supplier field in the source file.</t>
        </is>
      </c>
    </row>
    <row r="22">
      <c r="A22" s="5" t="inlineStr">
        <is>
          <t>TOTAL</t>
        </is>
      </c>
      <c r="B22" s="5">
        <f>SUM(B15:B21)</f>
        <v/>
      </c>
      <c r="C22" s="24">
        <f>SUM(C15:C21)</f>
        <v/>
      </c>
      <c r="D22" s="18" t="inlineStr"/>
      <c r="E22" s="18" t="inlineStr"/>
      <c r="F22" s="17" t="inlineStr">
        <is>
          <t>Must match table A total.</t>
        </is>
      </c>
    </row>
    <row r="24" ht="22" customHeight="1">
      <c r="A24" s="3" t="inlineStr">
        <is>
          <t>C. Lead time — 155.5 days end to end</t>
        </is>
      </c>
    </row>
    <row r="25" ht="30" customHeight="1">
      <c r="A25" s="7" t="inlineStr">
        <is>
          <t>Stage</t>
        </is>
      </c>
      <c r="B25" s="7" t="inlineStr">
        <is>
          <t>Days</t>
        </is>
      </c>
      <c r="C25" s="7" t="inlineStr"/>
      <c r="D25" s="7" t="inlineStr"/>
      <c r="E25" s="7" t="inlineStr"/>
      <c r="F25" s="7" t="inlineStr">
        <is>
          <t>Note</t>
        </is>
      </c>
    </row>
    <row r="26">
      <c r="A26" s="25" t="inlineStr">
        <is>
          <t>EDA approval</t>
        </is>
      </c>
      <c r="B26" s="26" t="n">
        <v>22.5</v>
      </c>
      <c r="C26" s="25" t="inlineStr"/>
      <c r="D26" s="25" t="inlineStr"/>
      <c r="E26" s="25" t="inlineStr"/>
      <c r="F26" s="6" t="inlineStr"/>
    </row>
    <row r="27">
      <c r="A27" s="25" t="inlineStr">
        <is>
          <t>Form 4</t>
        </is>
      </c>
      <c r="B27" s="26" t="n">
        <v>39.5</v>
      </c>
      <c r="C27" s="25" t="inlineStr"/>
      <c r="D27" s="25" t="inlineStr"/>
      <c r="E27" s="25" t="inlineStr"/>
      <c r="F27" s="6" t="inlineStr"/>
    </row>
    <row r="28">
      <c r="A28" s="25" t="inlineStr">
        <is>
          <t>Customs → receipt</t>
        </is>
      </c>
      <c r="B28" s="26" t="n">
        <v>81.7</v>
      </c>
      <c r="C28" s="25" t="inlineStr"/>
      <c r="D28" s="25" t="inlineStr"/>
      <c r="E28" s="25" t="inlineStr"/>
      <c r="F28" s="6" t="inlineStr">
        <is>
          <t>The long pole — over half the total.</t>
        </is>
      </c>
    </row>
    <row r="29">
      <c r="A29" s="6" t="inlineStr">
        <is>
          <t>Other stages (residual)</t>
        </is>
      </c>
      <c r="B29" s="27">
        <f>155.5-SUM(B26:B28)</f>
        <v/>
      </c>
      <c r="C29" s="25" t="inlineStr"/>
      <c r="D29" s="25" t="inlineStr"/>
      <c r="E29" s="25" t="inlineStr"/>
      <c r="F29" s="6" t="inlineStr">
        <is>
          <t>Placing / shipping stages — computed as total less the three named stages.</t>
        </is>
      </c>
    </row>
    <row r="30" ht="44" customHeight="1">
      <c r="A30" s="5" t="inlineStr">
        <is>
          <t>TOTAL LEAD TIME</t>
        </is>
      </c>
      <c r="B30" s="28" t="n">
        <v>155.5</v>
      </c>
      <c r="C30" s="18" t="inlineStr"/>
      <c r="D30" s="18" t="inlineStr"/>
      <c r="E30" s="18" t="inlineStr"/>
      <c r="F30" s="17" t="inlineStr">
        <is>
          <t>Rule of thumb for this meeting: an order placed now arrives in about 5 months on this history — the October watch uses a 90-day rule for its own projections, which is shorter than the measured 155.5 days. Reconcile the two before promising dates.</t>
        </is>
      </c>
    </row>
    <row r="32" ht="22" customHeight="1">
      <c r="A32" s="3" t="inlineStr">
        <is>
          <t>D. At customs — 19 lines, 8 POs (detail)</t>
        </is>
      </c>
    </row>
    <row r="33" ht="30" customHeight="1">
      <c r="A33" s="7" t="inlineStr">
        <is>
          <t>PO</t>
        </is>
      </c>
      <c r="B33" s="7" t="inlineStr">
        <is>
          <t>Supplier</t>
        </is>
      </c>
      <c r="C33" s="7" t="inlineStr">
        <is>
          <t>SKU</t>
        </is>
      </c>
      <c r="D33" s="7" t="inlineStr">
        <is>
          <t>Item</t>
        </is>
      </c>
      <c r="E33" s="7" t="inlineStr">
        <is>
          <t>Qty</t>
        </is>
      </c>
      <c r="F33" s="7" t="inlineStr">
        <is>
          <t>Recorded value / arrived / days</t>
        </is>
      </c>
    </row>
    <row r="34" ht="26" customHeight="1">
      <c r="A34" s="12" t="inlineStr">
        <is>
          <t>ICM.25.058</t>
        </is>
      </c>
      <c r="B34" s="25" t="inlineStr">
        <is>
          <t>Bausch+Lomb</t>
        </is>
      </c>
      <c r="C34" s="12" t="inlineStr">
        <is>
          <t>Aqualarm UP</t>
        </is>
      </c>
      <c r="D34" s="6" t="inlineStr">
        <is>
          <t>Aqualarm UP</t>
        </is>
      </c>
      <c r="E34" s="22" t="n">
        <v>31680</v>
      </c>
      <c r="F34" s="6" t="inlineStr">
        <is>
          <t>79,444.08 · arrived 4 Oct · 15 days — certificate being opened.</t>
        </is>
      </c>
    </row>
    <row r="35" ht="26" customHeight="1">
      <c r="A35" s="12" t="inlineStr">
        <is>
          <t>ICM.26.056-2</t>
        </is>
      </c>
      <c r="B35" s="25" t="inlineStr">
        <is>
          <t>Bausch+Lomb</t>
        </is>
      </c>
      <c r="C35" s="12" t="inlineStr">
        <is>
          <t>BL7623</t>
        </is>
      </c>
      <c r="D35" s="6" t="inlineStr">
        <is>
          <t>23g Silicoin oil tip</t>
        </is>
      </c>
      <c r="E35" s="22" t="n">
        <v>25</v>
      </c>
      <c r="F35" s="6" t="inlineStr">
        <is>
          <t>1,250 · arrived 14 Oct · 5 days.</t>
        </is>
      </c>
    </row>
    <row r="36" ht="26" customHeight="1">
      <c r="A36" s="12" t="inlineStr">
        <is>
          <t>ICM.26.056-2</t>
        </is>
      </c>
      <c r="B36" s="25" t="inlineStr">
        <is>
          <t>Bausch+Lomb</t>
        </is>
      </c>
      <c r="C36" s="12" t="inlineStr">
        <is>
          <t>D4600A</t>
        </is>
      </c>
      <c r="D36" s="6" t="inlineStr">
        <is>
          <t>Air exchange line</t>
        </is>
      </c>
      <c r="E36" s="22" t="n">
        <v>30</v>
      </c>
      <c r="F36" s="6" t="inlineStr">
        <is>
          <t>1,680 · arrived 14 Oct · 5 days.</t>
        </is>
      </c>
    </row>
    <row r="37" ht="26" customHeight="1">
      <c r="A37" s="12" t="inlineStr">
        <is>
          <t>ICM.26.056-2</t>
        </is>
      </c>
      <c r="B37" s="25" t="inlineStr">
        <is>
          <t>Bausch+Lomb</t>
        </is>
      </c>
      <c r="C37" s="12" t="inlineStr">
        <is>
          <t>SE5523WV</t>
        </is>
      </c>
      <c r="D37" s="6" t="inlineStr">
        <is>
          <t>23g elite combined pack, wide field light</t>
        </is>
      </c>
      <c r="E37" s="22" t="n">
        <v>10</v>
      </c>
      <c r="F37" s="6" t="inlineStr">
        <is>
          <t>14,000 · arrived 14 Oct · 5 days.</t>
        </is>
      </c>
    </row>
    <row r="38" ht="26" customHeight="1">
      <c r="A38" s="12" t="inlineStr">
        <is>
          <t>ICM.26.058</t>
        </is>
      </c>
      <c r="B38" s="25" t="inlineStr">
        <is>
          <t>Bausch+Lomb</t>
        </is>
      </c>
      <c r="C38" s="12" t="inlineStr">
        <is>
          <t>SE5523MV</t>
        </is>
      </c>
      <c r="D38" s="6" t="inlineStr">
        <is>
          <t>23 Ga Combined Mid-Field Elite Pack</t>
        </is>
      </c>
      <c r="E38" s="22" t="n">
        <v>30</v>
      </c>
      <c r="F38" s="6" t="inlineStr">
        <is>
          <t>42,000 · arrived 14 Oct · 5 days.</t>
        </is>
      </c>
    </row>
    <row r="39" ht="26" customHeight="1">
      <c r="A39" s="12" t="inlineStr">
        <is>
          <t>ICM.26.060</t>
        </is>
      </c>
      <c r="B39" s="25" t="inlineStr">
        <is>
          <t>Bausch+Lomb</t>
        </is>
      </c>
      <c r="C39" s="12" t="inlineStr">
        <is>
          <t>MX60E</t>
        </is>
      </c>
      <c r="D39" s="6" t="inlineStr">
        <is>
          <t>enVista Hydrophobic Acrylic IOL</t>
        </is>
      </c>
      <c r="E39" s="22" t="n">
        <v>1719</v>
      </c>
      <c r="F39" s="6" t="inlineStr">
        <is>
          <t>46,413 · arrived 14 Sep · 35 days — ESCALATE (decision 2).</t>
        </is>
      </c>
    </row>
    <row r="40" ht="26" customHeight="1">
      <c r="A40" s="12" t="inlineStr">
        <is>
          <t>ICM.26.062</t>
        </is>
      </c>
      <c r="B40" s="25" t="inlineStr">
        <is>
          <t>Bausch+Lomb</t>
        </is>
      </c>
      <c r="C40" s="12" t="inlineStr">
        <is>
          <t>BL14455</t>
        </is>
      </c>
      <c r="D40" s="6" t="inlineStr">
        <is>
          <t>Stellaris Elite (Posterior/Combined)</t>
        </is>
      </c>
      <c r="E40" s="22" t="n">
        <v>1</v>
      </c>
      <c r="F40" s="6" t="inlineStr">
        <is>
          <t>40,000 · arrived 14 Oct · 5 days.</t>
        </is>
      </c>
    </row>
    <row r="41" ht="26" customHeight="1">
      <c r="A41" s="12" t="inlineStr">
        <is>
          <t>ICM.26.062</t>
        </is>
      </c>
      <c r="B41" s="25" t="inlineStr">
        <is>
          <t>Bausch+Lomb</t>
        </is>
      </c>
      <c r="C41" s="12" t="inlineStr">
        <is>
          <t>BL3170 / CX9430 / D7122</t>
        </is>
      </c>
      <c r="D41" s="6" t="inlineStr">
        <is>
          <t>Handpiece, cord, wrench</t>
        </is>
      </c>
      <c r="E41" s="22" t="n">
        <v>3</v>
      </c>
      <c r="F41" s="6" t="inlineStr">
        <is>
          <t>No line value in source · arrived 14 Oct · 5 days.</t>
        </is>
      </c>
    </row>
    <row r="42" ht="26" customHeight="1">
      <c r="A42" s="12" t="inlineStr">
        <is>
          <t>ICM.26.063</t>
        </is>
      </c>
      <c r="B42" s="25" t="inlineStr">
        <is>
          <t>Bausch+Lomb</t>
        </is>
      </c>
      <c r="C42" s="12" t="inlineStr">
        <is>
          <t>BL15455</t>
        </is>
      </c>
      <c r="D42" s="6" t="inlineStr">
        <is>
          <t>Stellaris Elite (Posterior/Combined with Laser)</t>
        </is>
      </c>
      <c r="E42" s="22" t="n">
        <v>1</v>
      </c>
      <c r="F42" s="6" t="inlineStr">
        <is>
          <t>60,000 · arrived 14 Oct · 5 days.</t>
        </is>
      </c>
    </row>
    <row r="43" ht="26" customHeight="1">
      <c r="A43" s="12" t="inlineStr">
        <is>
          <t>ICM.26.063</t>
        </is>
      </c>
      <c r="B43" s="25" t="inlineStr">
        <is>
          <t>Bausch+Lomb</t>
        </is>
      </c>
      <c r="C43" s="12" t="inlineStr">
        <is>
          <t>BL3170 / CX9430 / D7122</t>
        </is>
      </c>
      <c r="D43" s="6" t="inlineStr">
        <is>
          <t>Handpiece, cord, wrench</t>
        </is>
      </c>
      <c r="E43" s="22" t="n">
        <v>3</v>
      </c>
      <c r="F43" s="6" t="inlineStr">
        <is>
          <t>No line value in source · arrived 14 Oct · 5 days.</t>
        </is>
      </c>
    </row>
    <row r="44" ht="26" customHeight="1">
      <c r="A44" s="12" t="inlineStr">
        <is>
          <t>ICM.26.067</t>
        </is>
      </c>
      <c r="B44" s="25" t="inlineStr">
        <is>
          <t>Bausch+Lomb</t>
        </is>
      </c>
      <c r="C44" s="12" t="inlineStr">
        <is>
          <t>MX60E</t>
        </is>
      </c>
      <c r="D44" s="6" t="inlineStr">
        <is>
          <t>enVista Hydrophobic Acrylic IOL</t>
        </is>
      </c>
      <c r="E44" s="22" t="n">
        <v>1629</v>
      </c>
      <c r="F44" s="6" t="inlineStr">
        <is>
          <t>43,983 · arrived 14 Sep · 35 days — ESCALATE (decision 2).</t>
        </is>
      </c>
    </row>
    <row r="45" ht="26" customHeight="1">
      <c r="A45" s="12" t="inlineStr">
        <is>
          <t>ICM.26.081</t>
        </is>
      </c>
      <c r="B45" s="25" t="inlineStr">
        <is>
          <t>Bausch+Lomb</t>
        </is>
      </c>
      <c r="C45" s="12" t="inlineStr">
        <is>
          <t>BL15455 + accessories</t>
        </is>
      </c>
      <c r="D45" s="6" t="inlineStr">
        <is>
          <t>Stellaris Elite with Laser + handpiece/cord/wrench</t>
        </is>
      </c>
      <c r="E45" s="22" t="n">
        <v>4</v>
      </c>
      <c r="F45" s="6" t="inlineStr">
        <is>
          <t>No line value in source · arrived 14 Oct · 5 days.</t>
        </is>
      </c>
    </row>
    <row r="47" ht="22" customHeight="1">
      <c r="A47" s="3" t="inlineStr">
        <is>
          <t>E. October stockout watch — 11 SKUs (average monthly sales and arrivals are real; on-hand counts in the watch file are samples and are NOT shown here)</t>
        </is>
      </c>
    </row>
    <row r="48" ht="30" customHeight="1">
      <c r="A48" s="7" t="inlineStr">
        <is>
          <t>SKU</t>
        </is>
      </c>
      <c r="B48" s="7" t="inlineStr">
        <is>
          <t>Item</t>
        </is>
      </c>
      <c r="C48" s="7" t="inlineStr">
        <is>
          <t>Avg monthly sales</t>
        </is>
      </c>
      <c r="D48" s="7" t="inlineStr">
        <is>
          <t>Oct arrivals</t>
        </is>
      </c>
      <c r="E48" s="7" t="inlineStr">
        <is>
          <t>Inbound?</t>
        </is>
      </c>
      <c r="F48" s="7" t="inlineStr">
        <is>
          <t>What to do</t>
        </is>
      </c>
    </row>
    <row r="49">
      <c r="A49" s="12" t="inlineStr">
        <is>
          <t>CC100SL</t>
        </is>
      </c>
      <c r="B49" s="6" t="inlineStr">
        <is>
          <t>Ocucoat 2ml</t>
        </is>
      </c>
      <c r="C49" s="26" t="n">
        <v>104</v>
      </c>
      <c r="D49" s="22" t="n">
        <v>0</v>
      </c>
      <c r="E49" s="6" t="inlineStr">
        <is>
          <t>None</t>
        </is>
      </c>
      <c r="F49" s="6" t="inlineStr">
        <is>
          <t>Order now — arrival ~Jan.</t>
        </is>
      </c>
    </row>
    <row r="50">
      <c r="A50" s="12" t="inlineStr">
        <is>
          <t>E7930</t>
        </is>
      </c>
      <c r="B50" s="6" t="inlineStr">
        <is>
          <t>Endo bipolar pen 23g</t>
        </is>
      </c>
      <c r="C50" s="26" t="n">
        <v>54.6</v>
      </c>
      <c r="D50" s="22" t="n">
        <v>0</v>
      </c>
      <c r="E50" s="6" t="inlineStr">
        <is>
          <t>None</t>
        </is>
      </c>
      <c r="F50" s="6" t="inlineStr">
        <is>
          <t>Order now — arrival ~Jan.</t>
        </is>
      </c>
    </row>
    <row r="51">
      <c r="A51" s="12" t="inlineStr">
        <is>
          <t>D8200</t>
        </is>
      </c>
      <c r="B51" s="6" t="inlineStr">
        <is>
          <t>Exo bipolar forceps</t>
        </is>
      </c>
      <c r="C51" s="26" t="n">
        <v>40</v>
      </c>
      <c r="D51" s="22" t="n">
        <v>0</v>
      </c>
      <c r="E51" s="6" t="inlineStr">
        <is>
          <t>None</t>
        </is>
      </c>
      <c r="F51" s="6" t="inlineStr">
        <is>
          <t>Order now — arrival ~Jan.</t>
        </is>
      </c>
    </row>
    <row r="52">
      <c r="A52" s="12" t="inlineStr">
        <is>
          <t>D4600A</t>
        </is>
      </c>
      <c r="B52" s="6" t="inlineStr">
        <is>
          <t>Air exchange line</t>
        </is>
      </c>
      <c r="C52" s="26" t="n">
        <v>36.5</v>
      </c>
      <c r="D52" s="22" t="n">
        <v>0</v>
      </c>
      <c r="E52" s="6" t="inlineStr">
        <is>
          <t>None</t>
        </is>
      </c>
      <c r="F52" s="6" t="inlineStr">
        <is>
          <t>Order now — arrival ~Jan.</t>
        </is>
      </c>
    </row>
    <row r="53">
      <c r="A53" s="12" t="inlineStr">
        <is>
          <t>BL5115-2</t>
        </is>
      </c>
      <c r="B53" s="6" t="inlineStr">
        <is>
          <t>Elite phaco pack with tip</t>
        </is>
      </c>
      <c r="C53" s="26" t="n">
        <v>378.8</v>
      </c>
      <c r="D53" s="22" t="n">
        <v>350</v>
      </c>
      <c r="E53" s="6" t="inlineStr">
        <is>
          <t>350 Oct + 250 Dec</t>
        </is>
      </c>
      <c r="F53" s="6" t="inlineStr">
        <is>
          <t>Chase the two October POs + December PO first.</t>
        </is>
      </c>
    </row>
    <row r="54">
      <c r="A54" s="12" t="inlineStr">
        <is>
          <t>E7928</t>
        </is>
      </c>
      <c r="B54" s="6" t="inlineStr">
        <is>
          <t>Exo bipolar scleral pen</t>
        </is>
      </c>
      <c r="C54" s="26" t="n">
        <v>32.2</v>
      </c>
      <c r="D54" s="22" t="n">
        <v>0</v>
      </c>
      <c r="E54" s="6" t="inlineStr">
        <is>
          <t>None</t>
        </is>
      </c>
      <c r="F54" s="6" t="inlineStr">
        <is>
          <t>Order now — arrival ~Jan.</t>
        </is>
      </c>
    </row>
    <row r="55">
      <c r="A55" s="12" t="inlineStr">
        <is>
          <t>BL3318</t>
        </is>
      </c>
      <c r="B55" s="6" t="inlineStr">
        <is>
          <t>1.8 straight tip</t>
        </is>
      </c>
      <c r="C55" s="26" t="n">
        <v>21.7</v>
      </c>
      <c r="D55" s="22" t="n">
        <v>0</v>
      </c>
      <c r="E55" s="6" t="inlineStr">
        <is>
          <t>None</t>
        </is>
      </c>
      <c r="F55" s="6" t="inlineStr">
        <is>
          <t>Order now — arrival ~Jan.</t>
        </is>
      </c>
    </row>
    <row r="56">
      <c r="A56" s="12" t="inlineStr">
        <is>
          <t>SE5523WVB</t>
        </is>
      </c>
      <c r="B56" s="6" t="inlineStr">
        <is>
          <t>23g elite Biblade combined pack, wide field</t>
        </is>
      </c>
      <c r="C56" s="26" t="n">
        <v>23.3</v>
      </c>
      <c r="D56" s="22" t="n">
        <v>0</v>
      </c>
      <c r="E56" s="6" t="inlineStr">
        <is>
          <t>None</t>
        </is>
      </c>
      <c r="F56" s="6" t="inlineStr">
        <is>
          <t>Order now — arrival ~Jan.</t>
        </is>
      </c>
    </row>
    <row r="57">
      <c r="A57" s="12" t="inlineStr">
        <is>
          <t>MI60P</t>
        </is>
      </c>
      <c r="B57" s="6" t="inlineStr">
        <is>
          <t>IOL MI60 (now Akreos AO)</t>
        </is>
      </c>
      <c r="C57" s="26" t="n">
        <v>394.5</v>
      </c>
      <c r="D57" s="22" t="n">
        <v>0</v>
      </c>
      <c r="E57" s="6" t="inlineStr">
        <is>
          <t>None</t>
        </is>
      </c>
      <c r="F57" s="6" t="inlineStr">
        <is>
          <t>Order now — arrival ~Jan.</t>
        </is>
      </c>
    </row>
    <row r="58">
      <c r="A58" s="12" t="inlineStr">
        <is>
          <t>cx9430</t>
        </is>
      </c>
      <c r="B58" s="6" t="inlineStr">
        <is>
          <t>Bipolar cord</t>
        </is>
      </c>
      <c r="C58" s="26" t="n">
        <v>12.5</v>
      </c>
      <c r="D58" s="22" t="n">
        <v>0</v>
      </c>
      <c r="E58" s="6" t="inlineStr">
        <is>
          <t>None</t>
        </is>
      </c>
      <c r="F58" s="6" t="inlineStr">
        <is>
          <t>Order now — arrival ~Jan.</t>
        </is>
      </c>
    </row>
    <row r="59">
      <c r="A59" s="12" t="inlineStr">
        <is>
          <t>BL3318A</t>
        </is>
      </c>
      <c r="B59" s="6" t="inlineStr">
        <is>
          <t>1.8 angled tip</t>
        </is>
      </c>
      <c r="C59" s="26" t="n">
        <v>4.5</v>
      </c>
      <c r="D59" s="22" t="n">
        <v>0</v>
      </c>
      <c r="E59" s="6" t="inlineStr">
        <is>
          <t>None</t>
        </is>
      </c>
      <c r="F59" s="6" t="inlineStr">
        <is>
          <t>Order now — arrival ~Jan.</t>
        </is>
      </c>
    </row>
    <row r="60" ht="30" customHeight="1">
      <c r="A60" s="4" t="inlineStr">
        <is>
          <t>Method (watch file): monthly close = previous stock + that month's PO arrivals − average monthly sales (Nov-25–Sep-26 run-rate); arrival dates use an order+90-day rule; overdue lines were folded into Oct-26. For the 10 SKUs with no inbound, October/November sales are already uncovered — no order placed now can fill them.</t>
        </is>
      </c>
    </row>
    <row r="62" ht="22" customHeight="1">
      <c r="A62" s="3" t="inlineStr">
        <is>
          <t>F. MX60E backorder candidates — 17 diopters at zero on-hand, sold in September 2026 (confirm in Odoo: delivered qty &lt; ordered qty)</t>
        </is>
      </c>
    </row>
    <row r="63" ht="30" customHeight="1">
      <c r="A63" s="7" t="inlineStr">
        <is>
          <t>SKU</t>
        </is>
      </c>
      <c r="B63" s="7" t="inlineStr">
        <is>
          <t>Item</t>
        </is>
      </c>
      <c r="C63" s="7" t="inlineStr">
        <is>
          <t>On-hand now</t>
        </is>
      </c>
      <c r="D63" s="7" t="inlineStr">
        <is>
          <t>Reserved</t>
        </is>
      </c>
      <c r="E63" s="7" t="inlineStr">
        <is>
          <t>Avg monthly sales</t>
        </is>
      </c>
      <c r="F63" s="7" t="inlineStr">
        <is>
          <t>Hint</t>
        </is>
      </c>
    </row>
    <row r="64">
      <c r="A64" s="12" t="inlineStr">
        <is>
          <t>MXE2400</t>
        </is>
      </c>
      <c r="B64" s="25" t="inlineStr">
        <is>
          <t>MX60E 12.5MM +24.00</t>
        </is>
      </c>
      <c r="C64" s="22" t="n">
        <v>0</v>
      </c>
      <c r="D64" s="22" t="n">
        <v>-180</v>
      </c>
      <c r="E64" s="26" t="n">
        <v>61</v>
      </c>
      <c r="F64" s="6" t="inlineStr">
        <is>
          <t>Likely stocked out now — negative reserved = backordered.</t>
        </is>
      </c>
    </row>
    <row r="65">
      <c r="A65" s="12" t="inlineStr">
        <is>
          <t>MXE2700</t>
        </is>
      </c>
      <c r="B65" s="25" t="inlineStr">
        <is>
          <t>MX60E 12.5MM +27.00</t>
        </is>
      </c>
      <c r="C65" s="22" t="n">
        <v>0</v>
      </c>
      <c r="D65" s="22" t="n">
        <v>-28</v>
      </c>
      <c r="E65" s="26" t="n">
        <v>23.3</v>
      </c>
      <c r="F65" s="6" t="inlineStr">
        <is>
          <t>Likely stocked out now — negative reserved = backordered.</t>
        </is>
      </c>
    </row>
    <row r="66">
      <c r="A66" s="12" t="inlineStr">
        <is>
          <t>MXE2600</t>
        </is>
      </c>
      <c r="B66" s="25" t="inlineStr">
        <is>
          <t>MX60E 12.5MM +26.00</t>
        </is>
      </c>
      <c r="C66" s="22" t="n">
        <v>0</v>
      </c>
      <c r="D66" s="22" t="n">
        <v>-36</v>
      </c>
      <c r="E66" s="26" t="n">
        <v>18.3</v>
      </c>
      <c r="F66" s="6" t="inlineStr">
        <is>
          <t>Likely stocked out now — negative reserved = backordered.</t>
        </is>
      </c>
    </row>
    <row r="67">
      <c r="A67" s="12" t="inlineStr">
        <is>
          <t>MXE0100</t>
        </is>
      </c>
      <c r="B67" s="25" t="inlineStr">
        <is>
          <t>MX60E 12.5MM +01.00</t>
        </is>
      </c>
      <c r="C67" s="22" t="n">
        <v>0</v>
      </c>
      <c r="D67" s="22" t="n">
        <v>-39</v>
      </c>
      <c r="E67" s="26" t="n">
        <v>17</v>
      </c>
      <c r="F67" s="6" t="inlineStr">
        <is>
          <t>Likely stocked out now — negative reserved = backordered.</t>
        </is>
      </c>
    </row>
    <row r="68">
      <c r="A68" s="12" t="inlineStr">
        <is>
          <t>MXE0400</t>
        </is>
      </c>
      <c r="B68" s="25" t="inlineStr">
        <is>
          <t>MX60E 12.5MM +04.00</t>
        </is>
      </c>
      <c r="C68" s="22" t="n">
        <v>0</v>
      </c>
      <c r="D68" s="22" t="n">
        <v>-33</v>
      </c>
      <c r="E68" s="26" t="n">
        <v>16.7</v>
      </c>
      <c r="F68" s="6" t="inlineStr">
        <is>
          <t>Likely stocked out now — negative reserved = backordered.</t>
        </is>
      </c>
    </row>
    <row r="69">
      <c r="A69" s="12" t="inlineStr">
        <is>
          <t>MXE0300</t>
        </is>
      </c>
      <c r="B69" s="25" t="inlineStr">
        <is>
          <t>MX60E 12.5MM +03.00</t>
        </is>
      </c>
      <c r="C69" s="22" t="n">
        <v>0</v>
      </c>
      <c r="D69" s="22" t="n">
        <v>-38</v>
      </c>
      <c r="E69" s="26" t="n">
        <v>16</v>
      </c>
      <c r="F69" s="6" t="inlineStr">
        <is>
          <t>Likely stocked out now — negative reserved = backordered.</t>
        </is>
      </c>
    </row>
    <row r="70">
      <c r="A70" s="12" t="inlineStr">
        <is>
          <t>MXE0000-</t>
        </is>
      </c>
      <c r="B70" s="25" t="inlineStr">
        <is>
          <t>MX60E 12.5MM −00.00</t>
        </is>
      </c>
      <c r="C70" s="22" t="n">
        <v>0</v>
      </c>
      <c r="D70" s="22" t="n">
        <v>-27</v>
      </c>
      <c r="E70" s="26" t="n">
        <v>15.3</v>
      </c>
      <c r="F70" s="6" t="inlineStr">
        <is>
          <t>Likely stocked out now — negative reserved = backordered.</t>
        </is>
      </c>
    </row>
    <row r="71">
      <c r="A71" s="12" t="inlineStr">
        <is>
          <t>MXE1200</t>
        </is>
      </c>
      <c r="B71" s="25" t="inlineStr">
        <is>
          <t>MX60E 12.5MM +12.00</t>
        </is>
      </c>
      <c r="C71" s="22" t="n">
        <v>0</v>
      </c>
      <c r="D71" s="22" t="n">
        <v>-35</v>
      </c>
      <c r="E71" s="26" t="n">
        <v>15.3</v>
      </c>
      <c r="F71" s="6" t="inlineStr">
        <is>
          <t>Likely stocked out now — negative reserved = backordered.</t>
        </is>
      </c>
    </row>
    <row r="72">
      <c r="A72" s="12" t="inlineStr">
        <is>
          <t>MXE0700</t>
        </is>
      </c>
      <c r="B72" s="25" t="inlineStr">
        <is>
          <t>MX60E 12.5MM +07.00</t>
        </is>
      </c>
      <c r="C72" s="22" t="n">
        <v>0</v>
      </c>
      <c r="D72" s="22" t="n">
        <v>-35</v>
      </c>
      <c r="E72" s="26" t="n">
        <v>15</v>
      </c>
      <c r="F72" s="6" t="inlineStr">
        <is>
          <t>Likely stocked out now — negative reserved = backordered.</t>
        </is>
      </c>
    </row>
    <row r="73">
      <c r="A73" s="12" t="inlineStr">
        <is>
          <t>MXE0500</t>
        </is>
      </c>
      <c r="B73" s="25" t="inlineStr">
        <is>
          <t>MX60E 12.5MM +05.00</t>
        </is>
      </c>
      <c r="C73" s="22" t="n">
        <v>0</v>
      </c>
      <c r="D73" s="22" t="n">
        <v>-39</v>
      </c>
      <c r="E73" s="26" t="n">
        <v>14.3</v>
      </c>
      <c r="F73" s="6" t="inlineStr">
        <is>
          <t>Likely stocked out now — negative reserved = backordered.</t>
        </is>
      </c>
    </row>
    <row r="74">
      <c r="A74" s="12" t="inlineStr">
        <is>
          <t>MXE0800</t>
        </is>
      </c>
      <c r="B74" s="25" t="inlineStr">
        <is>
          <t>MX60E 12.5MM +08.00</t>
        </is>
      </c>
      <c r="C74" s="22" t="n">
        <v>0</v>
      </c>
      <c r="D74" s="22" t="n">
        <v>-33</v>
      </c>
      <c r="E74" s="26" t="n">
        <v>13.7</v>
      </c>
      <c r="F74" s="6" t="inlineStr">
        <is>
          <t>Likely stocked out now — negative reserved = backordered.</t>
        </is>
      </c>
    </row>
    <row r="75">
      <c r="A75" s="12" t="inlineStr">
        <is>
          <t>MXE1500</t>
        </is>
      </c>
      <c r="B75" s="25" t="inlineStr">
        <is>
          <t>MX60E 12.5MM +15.00</t>
        </is>
      </c>
      <c r="C75" s="22" t="n">
        <v>0</v>
      </c>
      <c r="D75" s="22" t="n">
        <v>-69</v>
      </c>
      <c r="E75" s="26" t="n">
        <v>13.7</v>
      </c>
      <c r="F75" s="6" t="inlineStr">
        <is>
          <t>Likely stocked out now — negative reserved = backordered.</t>
        </is>
      </c>
    </row>
    <row r="76">
      <c r="A76" s="12" t="inlineStr">
        <is>
          <t>MXE1000</t>
        </is>
      </c>
      <c r="B76" s="25" t="inlineStr">
        <is>
          <t>MX60E 12.5MM +10.00</t>
        </is>
      </c>
      <c r="C76" s="22" t="n">
        <v>0</v>
      </c>
      <c r="D76" s="22" t="n">
        <v>-35</v>
      </c>
      <c r="E76" s="26" t="n">
        <v>12</v>
      </c>
      <c r="F76" s="6" t="inlineStr">
        <is>
          <t>Likely stocked out now — negative reserved = backordered.</t>
        </is>
      </c>
    </row>
    <row r="77">
      <c r="A77" s="12" t="inlineStr">
        <is>
          <t>MXE1600</t>
        </is>
      </c>
      <c r="B77" s="25" t="inlineStr">
        <is>
          <t>MX60E 12.5MM +16.00</t>
        </is>
      </c>
      <c r="C77" s="22" t="n">
        <v>0</v>
      </c>
      <c r="D77" s="22" t="n">
        <v>-50</v>
      </c>
      <c r="E77" s="26" t="n">
        <v>12</v>
      </c>
      <c r="F77" s="6" t="inlineStr">
        <is>
          <t>Likely stocked out now — negative reserved = backordered.</t>
        </is>
      </c>
    </row>
    <row r="78">
      <c r="A78" s="12" t="inlineStr">
        <is>
          <t>MXE1300</t>
        </is>
      </c>
      <c r="B78" s="25" t="inlineStr">
        <is>
          <t>MX60E 12.5MM +13.00</t>
        </is>
      </c>
      <c r="C78" s="22" t="n">
        <v>0</v>
      </c>
      <c r="D78" s="22" t="n">
        <v>-32</v>
      </c>
      <c r="E78" s="26" t="n">
        <v>10</v>
      </c>
      <c r="F78" s="6" t="inlineStr">
        <is>
          <t>Likely stocked out now — negative reserved = backordered.</t>
        </is>
      </c>
    </row>
    <row r="79">
      <c r="A79" s="12" t="inlineStr">
        <is>
          <t>MXE3000</t>
        </is>
      </c>
      <c r="B79" s="25" t="inlineStr">
        <is>
          <t>MX60E 12.5MM +30.00</t>
        </is>
      </c>
      <c r="C79" s="22" t="n">
        <v>0</v>
      </c>
      <c r="D79" s="22" t="n">
        <v>-19</v>
      </c>
      <c r="E79" s="26" t="n">
        <v>6.7</v>
      </c>
      <c r="F79" s="6" t="inlineStr">
        <is>
          <t>Likely stocked out now — negative reserved = backordered.</t>
        </is>
      </c>
    </row>
    <row r="80">
      <c r="A80" s="12" t="inlineStr">
        <is>
          <t>MXE3200</t>
        </is>
      </c>
      <c r="B80" s="25" t="inlineStr">
        <is>
          <t>MX60E 12.5MM +32.00</t>
        </is>
      </c>
      <c r="C80" s="22" t="n">
        <v>0</v>
      </c>
      <c r="D80" s="22" t="n">
        <v>-6</v>
      </c>
      <c r="E80" s="26" t="n">
        <v>1.7</v>
      </c>
      <c r="F80" s="6" t="inlineStr">
        <is>
          <t>Likely stocked out now — negative reserved = backordered.</t>
        </is>
      </c>
    </row>
    <row r="81" ht="30" customHeight="1">
      <c r="A81" s="4" t="inlineStr">
        <is>
          <t>Negative reserved quantities are the backorder signal in the source. The 3,348 MX60E units at customs (table D) do not yet cover these diopters until they clear — and the 1,919 units not yet invoiced (placed 24 Jun 2026) are earlier still.</t>
        </is>
      </c>
    </row>
  </sheetData>
  <mergeCells count="10">
    <mergeCell ref="A24:F24"/>
    <mergeCell ref="A2:F2"/>
    <mergeCell ref="A47:F47"/>
    <mergeCell ref="A60:F60"/>
    <mergeCell ref="A13:F13"/>
    <mergeCell ref="A1:F1"/>
    <mergeCell ref="A32:F32"/>
    <mergeCell ref="A4:F4"/>
    <mergeCell ref="A62:F62"/>
    <mergeCell ref="A81:F81"/>
  </mergeCells>
  <printOptions horizontalCentered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20" customWidth="1" min="3" max="3"/>
    <col width="58" customWidth="1" min="4" max="4"/>
  </cols>
  <sheetData>
    <row r="1" ht="30" customHeight="1">
      <c r="A1" s="1" t="inlineStr">
        <is>
          <t>4  •  Inventory — snapshot, dead stock, expiry, provision</t>
        </is>
      </c>
    </row>
    <row r="2" ht="28" customHeight="1">
      <c r="A2" s="2" t="inlineStr">
        <is>
          <t>Source: 19-Oct-2026 stock snapshot, dead-stock finder, expiry tracker. EGP. Provision rates are suggested only — not policy.</t>
        </is>
      </c>
    </row>
    <row r="4" ht="22" customHeight="1">
      <c r="A4" s="3" t="inlineStr">
        <is>
          <t>A. Snapshot at 19-Oct-2026</t>
        </is>
      </c>
    </row>
    <row r="5" ht="30" customHeight="1">
      <c r="A5" s="7" t="inlineStr">
        <is>
          <t>Position</t>
        </is>
      </c>
      <c r="B5" s="7" t="inlineStr">
        <is>
          <t>SKUs</t>
        </is>
      </c>
      <c r="C5" s="7" t="inlineStr">
        <is>
          <t>Value (EGP)</t>
        </is>
      </c>
      <c r="D5" s="7" t="inlineStr">
        <is>
          <t>Share / note</t>
        </is>
      </c>
    </row>
    <row r="6">
      <c r="A6" s="25" t="inlineStr">
        <is>
          <t>Total inventory (snapshot)</t>
        </is>
      </c>
      <c r="B6" s="22" t="n">
        <v>569</v>
      </c>
      <c r="C6" s="8" t="n">
        <v>134416917</v>
      </c>
      <c r="D6" s="6" t="inlineStr">
        <is>
          <t>362 SKUs costed; 149 dead SKUs have no unit cost, so the dead value below is understated.</t>
        </is>
      </c>
    </row>
    <row r="7">
      <c r="A7" s="25" t="inlineStr">
        <is>
          <t>Dead stock</t>
        </is>
      </c>
      <c r="B7" s="22" t="n">
        <v>341</v>
      </c>
      <c r="C7" s="8" t="n">
        <v>47155226</v>
      </c>
      <c r="D7" s="14">
        <f>C7/C6</f>
        <v/>
      </c>
    </row>
    <row r="8">
      <c r="A8" s="10" t="inlineStr">
        <is>
          <t>Healthy stock</t>
        </is>
      </c>
      <c r="B8" s="10" t="inlineStr"/>
      <c r="C8" s="20">
        <f>C6-C7</f>
        <v/>
      </c>
      <c r="D8" s="21">
        <f>C8/C6</f>
        <v/>
      </c>
    </row>
    <row r="9" ht="30" customHeight="1">
      <c r="A9" s="10" t="inlineStr">
        <is>
          <t>Healthy cover (months at Jan–Oct average usage)</t>
        </is>
      </c>
      <c r="B9" s="10" t="inlineStr"/>
      <c r="C9" s="29">
        <f>C8/'2_Demand'!B17</f>
        <v/>
      </c>
      <c r="D9" s="19" t="inlineStr">
        <is>
          <t>Total cover (all stock ÷ average usage) is 4.5 months — but 35% of it is dead, so healthy cover is the honest number.</t>
        </is>
      </c>
    </row>
    <row r="11" ht="22" customHeight="1">
      <c r="A11" s="3" t="inlineStr">
        <is>
          <t>B. Dead stock split</t>
        </is>
      </c>
    </row>
    <row r="12" ht="30" customHeight="1">
      <c r="A12" s="7" t="inlineStr">
        <is>
          <t>Bucket</t>
        </is>
      </c>
      <c r="B12" s="7" t="inlineStr">
        <is>
          <t>SKUs</t>
        </is>
      </c>
      <c r="C12" s="7" t="inlineStr">
        <is>
          <t>Value (EGP)</t>
        </is>
      </c>
      <c r="D12" s="7" t="inlineStr">
        <is>
          <t>Note</t>
        </is>
      </c>
    </row>
    <row r="13">
      <c r="A13" s="25" t="inlineStr">
        <is>
          <t>Never sold in 11 months</t>
        </is>
      </c>
      <c r="B13" s="22" t="n">
        <v>299</v>
      </c>
      <c r="C13" s="13" t="n">
        <v>39619375</v>
      </c>
      <c r="D13" s="6" t="inlineStr">
        <is>
          <t>84% of dead value. The first candidates for clearance, return, or write-off discussion.</t>
        </is>
      </c>
    </row>
    <row r="14">
      <c r="A14" s="25" t="inlineStr">
        <is>
          <t>Sold before, zero in last 6 months</t>
        </is>
      </c>
      <c r="B14" s="22" t="n">
        <v>42</v>
      </c>
      <c r="C14" s="13" t="n">
        <v>7535851</v>
      </c>
      <c r="D14" s="6" t="inlineStr">
        <is>
          <t>Stale — demand stopped, stock did not.</t>
        </is>
      </c>
    </row>
    <row r="15">
      <c r="A15" s="5" t="inlineStr">
        <is>
          <t>TOTAL DEAD</t>
        </is>
      </c>
      <c r="B15" s="5">
        <f>B13+B14</f>
        <v/>
      </c>
      <c r="C15" s="15">
        <f>C13+C14</f>
        <v/>
      </c>
      <c r="D15" s="17" t="inlineStr">
        <is>
          <t>Must read 47,155,226 — ties to table A.</t>
        </is>
      </c>
    </row>
    <row r="17" ht="22" customHeight="1">
      <c r="A17" s="3" t="inlineStr">
        <is>
          <t>C. Dead stock by category (top 8 + remainder)</t>
        </is>
      </c>
    </row>
    <row r="18" ht="30" customHeight="1">
      <c r="A18" s="7" t="inlineStr">
        <is>
          <t>Category</t>
        </is>
      </c>
      <c r="B18" s="7" t="inlineStr">
        <is>
          <t>SKUs</t>
        </is>
      </c>
      <c r="C18" s="7" t="inlineStr">
        <is>
          <t>Value (EGP)</t>
        </is>
      </c>
      <c r="D18" s="7" t="inlineStr">
        <is>
          <t>Note</t>
        </is>
      </c>
    </row>
    <row r="19">
      <c r="A19" s="25" t="inlineStr">
        <is>
          <t>Ref. Machines</t>
        </is>
      </c>
      <c r="B19" s="22" t="n">
        <v>3</v>
      </c>
      <c r="C19" s="13" t="n">
        <v>8561198</v>
      </c>
      <c r="D19" s="6" t="inlineStr"/>
    </row>
    <row r="20">
      <c r="A20" s="25" t="inlineStr">
        <is>
          <t>Stellaris Spare Parts</t>
        </is>
      </c>
      <c r="B20" s="22" t="n">
        <v>47</v>
      </c>
      <c r="C20" s="13" t="n">
        <v>8308696</v>
      </c>
      <c r="D20" s="6" t="inlineStr"/>
    </row>
    <row r="21">
      <c r="A21" s="25" t="inlineStr">
        <is>
          <t>Trade In</t>
        </is>
      </c>
      <c r="B21" s="22" t="n">
        <v>10</v>
      </c>
      <c r="C21" s="13" t="n">
        <v>7059371</v>
      </c>
      <c r="D21" s="6" t="inlineStr"/>
    </row>
    <row r="22">
      <c r="A22" s="25" t="inlineStr">
        <is>
          <t>Stellaris Machines</t>
        </is>
      </c>
      <c r="B22" s="22" t="n">
        <v>3</v>
      </c>
      <c r="C22" s="13" t="n">
        <v>6343600</v>
      </c>
      <c r="D22" s="6" t="inlineStr"/>
    </row>
    <row r="23">
      <c r="A23" s="25" t="inlineStr">
        <is>
          <t>Victus Spare Parts</t>
        </is>
      </c>
      <c r="B23" s="22" t="n">
        <v>30</v>
      </c>
      <c r="C23" s="13" t="n">
        <v>4943528</v>
      </c>
      <c r="D23" s="6" t="inlineStr"/>
    </row>
    <row r="24">
      <c r="A24" s="25" t="inlineStr">
        <is>
          <t>Teneo Spare Parts</t>
        </is>
      </c>
      <c r="B24" s="22" t="n">
        <v>57</v>
      </c>
      <c r="C24" s="13" t="n">
        <v>3640910</v>
      </c>
      <c r="D24" s="6" t="inlineStr"/>
    </row>
    <row r="25">
      <c r="A25" s="25" t="inlineStr">
        <is>
          <t>Lightmed Machines</t>
        </is>
      </c>
      <c r="B25" s="22" t="n">
        <v>6</v>
      </c>
      <c r="C25" s="13" t="n">
        <v>2332450</v>
      </c>
      <c r="D25" s="6" t="inlineStr"/>
    </row>
    <row r="26">
      <c r="A26" s="25" t="inlineStr">
        <is>
          <t>CSO Machines</t>
        </is>
      </c>
      <c r="B26" s="22" t="n">
        <v>6</v>
      </c>
      <c r="C26" s="13" t="n">
        <v>1809203</v>
      </c>
      <c r="D26" s="6" t="inlineStr"/>
    </row>
    <row r="27">
      <c r="A27" s="6" t="inlineStr">
        <is>
          <t>All other categories (computed remainder)</t>
        </is>
      </c>
      <c r="B27" s="25">
        <f>341-SUM(B19:B26)</f>
        <v/>
      </c>
      <c r="C27" s="30">
        <f>47155226-SUM(C19:C26)</f>
        <v/>
      </c>
      <c r="D27" s="6" t="inlineStr">
        <is>
          <t>Remainder so the table foots to total dead stock.</t>
        </is>
      </c>
    </row>
    <row r="28">
      <c r="A28" s="5" t="inlineStr">
        <is>
          <t>TOTAL DEAD</t>
        </is>
      </c>
      <c r="B28" s="5">
        <f>SUM(B19:B27)</f>
        <v/>
      </c>
      <c r="C28" s="15">
        <f>SUM(C19:C27)</f>
        <v/>
      </c>
      <c r="D28" s="17" t="inlineStr">
        <is>
          <t>Must read 47,155,226 / 341 SKUs.</t>
        </is>
      </c>
    </row>
    <row r="29" ht="44" customHeight="1">
      <c r="A29" s="4" t="inlineStr">
        <is>
          <t>Top 10 dead lines (60% of dead stock, 28,188,167 EGP): 14000 VICTUS Platform 7,297,596 · 70009800TPV-R TENEO 317 Rework 3,622,126 · BL14304 Stellaris PC + Laser 2,859,459 · BL14334 Stellaris Combined 2,671,543 · Bl2114 Higher Speed Vacuum Fluidics 2,520,726 · 14405R200TPV VCSEL kit 2,258,481 · 14303R300TPV Laser Source 2,126,099 · 106004-11 RETIMAX ADVANCED 1,700,261 · 70009618R100TPV Database Server 1,687,731 · 13466R100tpv Kit UPS 1,444,145.</t>
        </is>
      </c>
    </row>
    <row r="31" ht="22" customHeight="1">
      <c r="A31" s="3" t="inlineStr">
        <is>
          <t>D. Expiry</t>
        </is>
      </c>
    </row>
    <row r="32" ht="30" customHeight="1">
      <c r="A32" s="7" t="inlineStr">
        <is>
          <t>Item</t>
        </is>
      </c>
      <c r="B32" s="7" t="inlineStr">
        <is>
          <t>Count / qty</t>
        </is>
      </c>
      <c r="C32" s="7" t="inlineStr">
        <is>
          <t>Value (EGP)</t>
        </is>
      </c>
      <c r="D32" s="7" t="inlineStr">
        <is>
          <t>Note</t>
        </is>
      </c>
    </row>
    <row r="33" ht="26" customHeight="1">
      <c r="A33" s="6" t="inlineStr">
        <is>
          <t>Expired lots</t>
        </is>
      </c>
      <c r="B33" s="22" t="n">
        <v>37</v>
      </c>
      <c r="C33" s="13" t="n">
        <v>327097</v>
      </c>
      <c r="D33" s="6" t="inlineStr">
        <is>
          <t>1,374 units costed. 5 further lots have no unit cost — cost them before writing off.</t>
        </is>
      </c>
    </row>
    <row r="34" ht="26" customHeight="1">
      <c r="A34" s="6" t="inlineStr">
        <is>
          <t>Expired value sitting on dead stock</t>
        </is>
      </c>
      <c r="B34" s="25" t="inlineStr"/>
      <c r="C34" s="13" t="n">
        <v>36928</v>
      </c>
      <c r="D34" s="6" t="inlineStr">
        <is>
          <t>Counted inside dead stock — do NOT add it twice in the provision.</t>
        </is>
      </c>
    </row>
    <row r="35" ht="26" customHeight="1">
      <c r="A35" s="6" t="inlineStr">
        <is>
          <t>Expired value sitting on live stock</t>
        </is>
      </c>
      <c r="B35" s="25" t="inlineStr"/>
      <c r="C35" s="13" t="n">
        <v>290169</v>
      </c>
      <c r="D35" s="6" t="inlineStr">
        <is>
          <t>This is the expired bucket in the provision below.</t>
        </is>
      </c>
    </row>
    <row r="36" ht="26" customHeight="1">
      <c r="A36" s="6" t="inlineStr">
        <is>
          <t>Near-expiry rows in the tracker</t>
        </is>
      </c>
      <c r="B36" s="22" t="n">
        <v>0</v>
      </c>
      <c r="C36" s="13" t="n">
        <v>0</v>
      </c>
      <c r="D36" s="6" t="inlineStr">
        <is>
          <t>ZERO rows is a recording gap, not proof of zero risk.</t>
        </is>
      </c>
    </row>
    <row r="38" ht="22" customHeight="1">
      <c r="A38" s="3" t="inlineStr">
        <is>
          <t>E. Provision at suggested defaults — ILLUSTRATIVE ONLY, not approved policy</t>
        </is>
      </c>
    </row>
    <row r="39" ht="30" customHeight="1">
      <c r="A39" s="7" t="inlineStr">
        <is>
          <t>Bucket</t>
        </is>
      </c>
      <c r="B39" s="7" t="inlineStr">
        <is>
          <t>Base (EGP)</t>
        </is>
      </c>
      <c r="C39" s="7" t="inlineStr">
        <is>
          <t>Rate</t>
        </is>
      </c>
      <c r="D39" s="7" t="inlineStr">
        <is>
          <t>Provision (EGP)</t>
        </is>
      </c>
    </row>
    <row r="40">
      <c r="A40" s="6" t="inlineStr">
        <is>
          <t>Expired (live stock only)</t>
        </is>
      </c>
      <c r="B40" s="13" t="n">
        <v>290169</v>
      </c>
      <c r="C40" s="31" t="n">
        <v>1</v>
      </c>
      <c r="D40" s="30">
        <f>B40*C40</f>
        <v/>
      </c>
    </row>
    <row r="41">
      <c r="A41" s="6" t="inlineStr">
        <is>
          <t>Never sold</t>
        </is>
      </c>
      <c r="B41" s="13" t="n">
        <v>39619375</v>
      </c>
      <c r="C41" s="31" t="n">
        <v>0.5</v>
      </c>
      <c r="D41" s="30">
        <f>B41*C41</f>
        <v/>
      </c>
    </row>
    <row r="42">
      <c r="A42" s="6" t="inlineStr">
        <is>
          <t>Stale (zero last 6 months)</t>
        </is>
      </c>
      <c r="B42" s="13" t="n">
        <v>7535851</v>
      </c>
      <c r="C42" s="31" t="n">
        <v>0.25</v>
      </c>
      <c r="D42" s="30">
        <f>B42*C42</f>
        <v/>
      </c>
    </row>
    <row r="43">
      <c r="A43" s="6" t="inlineStr">
        <is>
          <t>Near-expiry</t>
        </is>
      </c>
      <c r="B43" s="13" t="n">
        <v>0</v>
      </c>
      <c r="C43" s="31" t="n">
        <v>0.5</v>
      </c>
      <c r="D43" s="30">
        <f>B43*C43</f>
        <v/>
      </c>
    </row>
    <row r="44">
      <c r="A44" s="5" t="inlineStr">
        <is>
          <t>TOTAL PROVISION</t>
        </is>
      </c>
      <c r="B44" s="15">
        <f>SUM(B40:B43)</f>
        <v/>
      </c>
      <c r="C44" s="18" t="inlineStr"/>
      <c r="D44" s="15">
        <f>SUM(D40:D43)</f>
        <v/>
      </c>
    </row>
    <row r="45">
      <c r="A45" s="10" t="inlineStr">
        <is>
          <t>Provision as % of inventory</t>
        </is>
      </c>
      <c r="B45" s="10" t="inlineStr"/>
      <c r="C45" s="21">
        <f>D44/C6</f>
        <v/>
      </c>
      <c r="D45" s="10" t="inlineStr">
        <is>
          <t>Must read about 16.4%.</t>
        </is>
      </c>
    </row>
    <row r="46" ht="30" customHeight="1">
      <c r="A46" s="10" t="inlineStr">
        <is>
          <t>Net inventory after provision</t>
        </is>
      </c>
      <c r="B46" s="10" t="inlineStr"/>
      <c r="C46" s="20">
        <f>C6-D44</f>
        <v/>
      </c>
      <c r="D46" s="19" t="inlineStr">
        <is>
          <t>On the 19-Oct base this reads 112,433,098 EGP (the provision dashboard's 112,341,773 used the earlier end-Sep base of 134,325,592).</t>
        </is>
      </c>
    </row>
    <row r="47" ht="30" customHeight="1">
      <c r="A47" s="4" t="inlineStr">
        <is>
          <t>Provision base = dead stock 47,155,226 + expired-on-live 290,169 = 47,445,395 EGP. The provision is understated: 149 dead SKUs and 5 expired lots have no unit cost on file. Nothing here is booked — decision 5.</t>
        </is>
      </c>
    </row>
  </sheetData>
  <mergeCells count="9">
    <mergeCell ref="A1:D1"/>
    <mergeCell ref="A17:D17"/>
    <mergeCell ref="A31:D31"/>
    <mergeCell ref="A4:D4"/>
    <mergeCell ref="A38:D38"/>
    <mergeCell ref="A29:D29"/>
    <mergeCell ref="A2:D2"/>
    <mergeCell ref="A11:D11"/>
    <mergeCell ref="A47:D47"/>
  </mergeCells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14" customWidth="1" min="4" max="4"/>
    <col width="14" customWidth="1" min="5" max="5"/>
    <col width="20" customWidth="1" min="6" max="6"/>
    <col width="14" customWidth="1" min="7" max="7"/>
  </cols>
  <sheetData>
    <row r="1" ht="30" customHeight="1">
      <c r="A1" s="1" t="inlineStr">
        <is>
          <t>5  •  Cash — receivables, DSO, and what Finance must bring</t>
        </is>
      </c>
    </row>
    <row r="2" ht="28" customHeight="1">
      <c r="A2" s="2" t="inlineStr">
        <is>
          <t>Source: Customer DSO Study (invoice ledger at 18-Oct-2026, 291 days). DSO = receivables ÷ sales × 291. EGP.</t>
        </is>
      </c>
    </row>
    <row r="4" ht="22" customHeight="1">
      <c r="A4" s="3" t="inlineStr">
        <is>
          <t>A. Receivables by segment</t>
        </is>
      </c>
    </row>
    <row r="5" ht="30" customHeight="1">
      <c r="A5" s="7" t="inlineStr">
        <is>
          <t>Segment</t>
        </is>
      </c>
      <c r="B5" s="7" t="inlineStr">
        <is>
          <t>Sales 2026 (EGP)</t>
        </is>
      </c>
      <c r="C5" s="7" t="inlineStr">
        <is>
          <t>Receivables (EGP)</t>
        </is>
      </c>
      <c r="D5" s="7" t="inlineStr">
        <is>
          <t>DSO (days)</t>
        </is>
      </c>
      <c r="E5" s="7" t="inlineStr">
        <is>
          <t>Share of AR</t>
        </is>
      </c>
      <c r="F5" s="7" t="inlineStr">
        <is>
          <t>Overdue &gt;30d (EGP)</t>
        </is>
      </c>
      <c r="G5" s="7" t="inlineStr">
        <is>
          <t>Overdue %</t>
        </is>
      </c>
    </row>
    <row r="6">
      <c r="A6" s="6" t="inlineStr">
        <is>
          <t>Government</t>
        </is>
      </c>
      <c r="B6" s="13" t="n">
        <v>89239826.81</v>
      </c>
      <c r="C6" s="13" t="n">
        <v>80716713.34</v>
      </c>
      <c r="D6" s="27">
        <f>IF(B6=0,0,C6/B6*291)</f>
        <v/>
      </c>
      <c r="E6" s="14">
        <f>C6/$C$11</f>
        <v/>
      </c>
      <c r="F6" s="13" t="n">
        <v>41788164.92</v>
      </c>
      <c r="G6" s="14">
        <f>F6/C6</f>
        <v/>
      </c>
    </row>
    <row r="7">
      <c r="A7" s="6" t="inlineStr">
        <is>
          <t>Private hospitals &amp; centres</t>
        </is>
      </c>
      <c r="B7" s="13" t="n">
        <v>140073681.3</v>
      </c>
      <c r="C7" s="13" t="n">
        <v>40101287.99</v>
      </c>
      <c r="D7" s="27">
        <f>IF(B7=0,0,C7/B7*291)</f>
        <v/>
      </c>
      <c r="E7" s="14">
        <f>C7/$C$11</f>
        <v/>
      </c>
      <c r="F7" s="13" t="n">
        <v>8324992.82</v>
      </c>
      <c r="G7" s="14">
        <f>F7/C7</f>
        <v/>
      </c>
    </row>
    <row r="8">
      <c r="A8" s="6" t="inlineStr">
        <is>
          <t>Clinics &amp; doctors</t>
        </is>
      </c>
      <c r="B8" s="13" t="n">
        <v>17631085.6</v>
      </c>
      <c r="C8" s="13" t="n">
        <v>5699247.87</v>
      </c>
      <c r="D8" s="27">
        <f>IF(B8=0,0,C8/B8*291)</f>
        <v/>
      </c>
      <c r="E8" s="14">
        <f>C8/$C$11</f>
        <v/>
      </c>
      <c r="F8" s="13" t="n">
        <v>1830178.22</v>
      </c>
      <c r="G8" s="14">
        <f>F8/C8</f>
        <v/>
      </c>
    </row>
    <row r="9">
      <c r="A9" s="6" t="inlineStr">
        <is>
          <t>Distributors</t>
        </is>
      </c>
      <c r="B9" s="13" t="n">
        <v>1772350</v>
      </c>
      <c r="C9" s="13" t="n">
        <v>520541.35</v>
      </c>
      <c r="D9" s="27">
        <f>IF(B9=0,0,C9/B9*291)</f>
        <v/>
      </c>
      <c r="E9" s="14">
        <f>C9/$C$11</f>
        <v/>
      </c>
      <c r="F9" s="13" t="n">
        <v>150038.56</v>
      </c>
      <c r="G9" s="14">
        <f>F9/C9</f>
        <v/>
      </c>
    </row>
    <row r="10">
      <c r="A10" s="6" t="inlineStr">
        <is>
          <t>Pharma</t>
        </is>
      </c>
      <c r="B10" s="13" t="n">
        <v>26913625.16</v>
      </c>
      <c r="C10" s="13" t="n">
        <v>10987361.09</v>
      </c>
      <c r="D10" s="27">
        <f>IF(B10=0,0,C10/B10*291)</f>
        <v/>
      </c>
      <c r="E10" s="14">
        <f>C10/$C$11</f>
        <v/>
      </c>
      <c r="F10" s="13" t="n">
        <v>578490.3</v>
      </c>
      <c r="G10" s="14">
        <f>F10/C10</f>
        <v/>
      </c>
    </row>
    <row r="11">
      <c r="A11" s="5" t="inlineStr">
        <is>
          <t>TOTAL</t>
        </is>
      </c>
      <c r="B11" s="15">
        <f>SUM(B6:B10)</f>
        <v/>
      </c>
      <c r="C11" s="15">
        <f>SUM(C6:C10)</f>
        <v/>
      </c>
      <c r="D11" s="32">
        <f>C11/B11*291</f>
        <v/>
      </c>
      <c r="E11" s="16">
        <f>SUM(E6:E10)</f>
        <v/>
      </c>
      <c r="F11" s="15">
        <f>SUM(F6:F10)</f>
        <v/>
      </c>
      <c r="G11" s="16">
        <f>F11/C11</f>
        <v/>
      </c>
    </row>
    <row r="12" ht="30" customHeight="1">
      <c r="A12" s="4" t="inlineStr">
        <is>
          <t>Segment sales foot to 275,630,569 EGP and segment receivables to 138,025,152 EGP (official control total, difference ≈ 0). Government DSO of 263.2 days is the single biggest cash drag; private hospitals pay in 83.3 days.</t>
        </is>
      </c>
    </row>
    <row r="14" ht="22" customHeight="1">
      <c r="A14" s="3" t="inlineStr">
        <is>
          <t>B. UPA family (inside Government above)</t>
        </is>
      </c>
    </row>
    <row r="15" ht="30" customHeight="1">
      <c r="A15" s="7" t="inlineStr">
        <is>
          <t>Item</t>
        </is>
      </c>
      <c r="B15" s="7" t="inlineStr">
        <is>
          <t>Value (EGP)</t>
        </is>
      </c>
      <c r="C15" s="7" t="inlineStr"/>
      <c r="D15" s="7" t="inlineStr"/>
      <c r="E15" s="7" t="inlineStr"/>
      <c r="F15" s="7" t="inlineStr"/>
      <c r="G15" s="7" t="inlineStr">
        <is>
          <t>Note</t>
        </is>
      </c>
    </row>
    <row r="16">
      <c r="A16" s="6" t="inlineStr">
        <is>
          <t>Entity accounts, gross</t>
        </is>
      </c>
      <c r="B16" s="13" t="n">
        <v>110528559.67</v>
      </c>
      <c r="C16" s="25" t="inlineStr"/>
      <c r="D16" s="25" t="inlineStr"/>
      <c r="E16" s="25" t="inlineStr"/>
      <c r="F16" s="25" t="inlineStr"/>
      <c r="G16" s="6" t="inlineStr">
        <is>
          <t>About 119 ledger accounts, one per end-entity.</t>
        </is>
      </c>
    </row>
    <row r="17">
      <c r="A17" s="6" t="inlineStr">
        <is>
          <t>Unallocated collections (clearing account)</t>
        </is>
      </c>
      <c r="B17" s="13" t="n">
        <v>-33012195.42</v>
      </c>
      <c r="C17" s="25" t="inlineStr"/>
      <c r="D17" s="25" t="inlineStr"/>
      <c r="E17" s="25" t="inlineStr"/>
      <c r="F17" s="25" t="inlineStr"/>
      <c r="G17" s="6" t="inlineStr">
        <is>
          <t>Cash received from UPA but not yet allocated to an entity.</t>
        </is>
      </c>
    </row>
    <row r="18">
      <c r="A18" s="6" t="inlineStr">
        <is>
          <t>UPA family, NET</t>
        </is>
      </c>
      <c r="B18" s="20">
        <f>B16+B17</f>
        <v/>
      </c>
      <c r="C18" s="25" t="inlineStr"/>
      <c r="D18" s="25" t="inlineStr"/>
      <c r="E18" s="25" t="inlineStr"/>
      <c r="F18" s="25" t="inlineStr"/>
      <c r="G18" s="6" t="inlineStr">
        <is>
          <t>Official figure — must read 77,516,364.</t>
        </is>
      </c>
    </row>
    <row r="19">
      <c r="A19" s="6" t="inlineStr">
        <is>
          <t>UPA family sales 2026</t>
        </is>
      </c>
      <c r="B19" s="13" t="n">
        <v>84722201</v>
      </c>
      <c r="C19" s="25" t="inlineStr"/>
      <c r="D19" s="25" t="inlineStr"/>
      <c r="E19" s="25" t="inlineStr"/>
      <c r="F19" s="25" t="inlineStr"/>
      <c r="G19" s="6" t="inlineStr"/>
    </row>
    <row r="20">
      <c r="A20" s="6" t="inlineStr">
        <is>
          <t>UPA family DSO (days)</t>
        </is>
      </c>
      <c r="B20" s="29">
        <f>B18/B19*291</f>
        <v/>
      </c>
      <c r="C20" s="25" t="inlineStr"/>
      <c r="D20" s="25" t="inlineStr"/>
      <c r="E20" s="25" t="inlineStr"/>
      <c r="F20" s="25" t="inlineStr"/>
      <c r="G20" s="6" t="inlineStr">
        <is>
          <t>Family figure — use this, not entity-level DSOs (those are gross of unallocated collections).</t>
        </is>
      </c>
    </row>
    <row r="22" ht="22" customHeight="1">
      <c r="A22" s="3" t="inlineStr">
        <is>
          <t>C. Other cash facts (memo — do not add to receivables)</t>
        </is>
      </c>
    </row>
    <row r="23" ht="30" customHeight="1">
      <c r="A23" s="7" t="inlineStr">
        <is>
          <t>Item</t>
        </is>
      </c>
      <c r="B23" s="7" t="inlineStr">
        <is>
          <t>Value (EGP)</t>
        </is>
      </c>
      <c r="C23" s="7" t="inlineStr"/>
      <c r="D23" s="7" t="inlineStr"/>
      <c r="E23" s="7" t="inlineStr"/>
      <c r="F23" s="7" t="inlineStr"/>
      <c r="G23" s="7" t="inlineStr">
        <is>
          <t>Note</t>
        </is>
      </c>
    </row>
    <row r="24" ht="26" customHeight="1">
      <c r="A24" s="6" t="inlineStr">
        <is>
          <t>Post-dated cheques held (notes receivable)</t>
        </is>
      </c>
      <c r="B24" s="13" t="n">
        <v>31746793</v>
      </c>
      <c r="C24" s="25" t="inlineStr"/>
      <c r="D24" s="25" t="inlineStr"/>
      <c r="E24" s="25" t="inlineStr"/>
      <c r="F24" s="25" t="inlineStr"/>
      <c r="G24" s="6" t="inlineStr">
        <is>
          <t>Already inside receivables — coverage only, never add.</t>
        </is>
      </c>
    </row>
    <row r="25" ht="26" customHeight="1">
      <c r="A25" s="6" t="inlineStr">
        <is>
          <t>Bounced cheques (excluded from coverage)</t>
        </is>
      </c>
      <c r="B25" s="13" t="n">
        <v>822799</v>
      </c>
      <c r="C25" s="25" t="inlineStr"/>
      <c r="D25" s="25" t="inlineStr"/>
      <c r="E25" s="25" t="inlineStr"/>
      <c r="F25" s="25" t="inlineStr"/>
      <c r="G25" s="6" t="inlineStr"/>
    </row>
    <row r="26" ht="26" customHeight="1">
      <c r="A26" s="6" t="inlineStr">
        <is>
          <t>Old debt — 127 accounts with a balance but no 2026 sales</t>
        </is>
      </c>
      <c r="B26" s="13" t="n">
        <v>10954530</v>
      </c>
      <c r="C26" s="25" t="inlineStr"/>
      <c r="D26" s="25" t="inlineStr"/>
      <c r="E26" s="25" t="inlineStr"/>
      <c r="F26" s="25" t="inlineStr"/>
      <c r="G26" s="6" t="inlineStr">
        <is>
          <t>Mostly old debt; DSO not meaningful for these.</t>
        </is>
      </c>
    </row>
    <row r="27" ht="26" customHeight="1">
      <c r="A27" s="6" t="inlineStr">
        <is>
          <t>Instalment balances excluded from the receivables definition</t>
        </is>
      </c>
      <c r="B27" s="13" t="n">
        <v>9660000</v>
      </c>
      <c r="C27" s="25" t="inlineStr"/>
      <c r="D27" s="25" t="inlineStr"/>
      <c r="E27" s="25" t="inlineStr"/>
      <c r="F27" s="25" t="inlineStr"/>
      <c r="G27" s="6" t="inlineStr">
        <is>
          <t>Approximate — outside the finance team's definition, like consignment documents.</t>
        </is>
      </c>
    </row>
    <row r="29" ht="22" customHeight="1">
      <c r="A29" s="3" t="inlineStr">
        <is>
          <t>D. Missing inputs — Finance to bring (decision 10)</t>
        </is>
      </c>
    </row>
    <row r="30" ht="30" customHeight="1">
      <c r="A30" s="19" t="inlineStr">
        <is>
          <t>Collections forecast (by month, by segment)</t>
        </is>
      </c>
      <c r="B30" s="33" t="inlineStr">
        <is>
          <t>No collections series exists in the source files — the cash-flow sheet's collection rows are blank. Without it, the meeting cannot turn AR into a cash-in plan.</t>
        </is>
      </c>
      <c r="C30" s="34" t="n"/>
      <c r="D30" s="34" t="n"/>
      <c r="E30" s="34" t="n"/>
      <c r="F30" s="34" t="n"/>
      <c r="G30" s="34" t="n"/>
    </row>
    <row r="31" ht="30" customHeight="1">
      <c r="A31" s="19" t="inlineStr">
        <is>
          <t>Supplier payment schedule</t>
        </is>
      </c>
      <c r="B31" s="33" t="inlineStr">
        <is>
          <t>No payment-due schedule exists in the source files. Open-PO recorded value (5,104,850 as recorded, table 3A) is the only commitment proxy — and it is not in EGP.</t>
        </is>
      </c>
      <c r="C31" s="34" t="n"/>
      <c r="D31" s="34" t="n"/>
      <c r="E31" s="34" t="n"/>
      <c r="F31" s="34" t="n"/>
      <c r="G31" s="34" t="n"/>
    </row>
    <row r="32" ht="30" customHeight="1">
      <c r="A32" s="19" t="inlineStr">
        <is>
          <t>Cash balance / bank position</t>
        </is>
      </c>
      <c r="B32" s="33" t="inlineStr">
        <is>
          <t>Not in any source file used here. Bring the actual bank position to the meeting.</t>
        </is>
      </c>
      <c r="C32" s="34" t="n"/>
      <c r="D32" s="34" t="n"/>
      <c r="E32" s="34" t="n"/>
      <c r="F32" s="34" t="n"/>
      <c r="G32" s="34" t="n"/>
    </row>
  </sheetData>
  <mergeCells count="10">
    <mergeCell ref="A14:G14"/>
    <mergeCell ref="A1:G1"/>
    <mergeCell ref="A22:G22"/>
    <mergeCell ref="B31:G31"/>
    <mergeCell ref="A12:G12"/>
    <mergeCell ref="A4:G4"/>
    <mergeCell ref="B32:G32"/>
    <mergeCell ref="A2:G2"/>
    <mergeCell ref="A29:G29"/>
    <mergeCell ref="B30:G30"/>
  </mergeCells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52" customWidth="1" min="3" max="3"/>
    <col width="20" customWidth="1" min="4" max="4"/>
    <col width="13" customWidth="1" min="5" max="5"/>
    <col width="20" customWidth="1" min="6" max="6"/>
    <col width="14" customWidth="1" min="7" max="7"/>
    <col width="30" customWidth="1" min="8" max="8"/>
  </cols>
  <sheetData>
    <row r="1" ht="30" customHeight="1">
      <c r="A1" s="1" t="inlineStr">
        <is>
          <t>6  •  Decisions &amp; owners — fill this in during the meeting</t>
        </is>
      </c>
    </row>
    <row r="2" ht="28" customHeight="1">
      <c r="A2" s="2" t="inlineStr">
        <is>
          <t>Yellow columns are the meeting's inputs. The ten proposals below are NOT decisions yet — they are the questions the data raises.</t>
        </is>
      </c>
    </row>
    <row r="4" ht="30" customHeight="1">
      <c r="A4" s="7" t="inlineStr">
        <is>
          <t>#</t>
        </is>
      </c>
      <c r="B4" s="7" t="inlineStr">
        <is>
          <t>Decision needed</t>
        </is>
      </c>
      <c r="C4" s="7" t="inlineStr">
        <is>
          <t>Why — the figure behind it</t>
        </is>
      </c>
      <c r="D4" s="7" t="inlineStr">
        <is>
          <t>Proposed owner</t>
        </is>
      </c>
      <c r="E4" s="7" t="inlineStr">
        <is>
          <t>Decision</t>
        </is>
      </c>
      <c r="F4" s="7" t="inlineStr">
        <is>
          <t>Action owner</t>
        </is>
      </c>
      <c r="G4" s="7" t="inlineStr">
        <is>
          <t>Due date</t>
        </is>
      </c>
      <c r="H4" s="7" t="inlineStr">
        <is>
          <t>Notes</t>
        </is>
      </c>
    </row>
    <row r="5" ht="52" customHeight="1">
      <c r="A5" s="12" t="n">
        <v>1</v>
      </c>
      <c r="B5" s="19" t="inlineStr">
        <is>
          <t>Reconcile Aqualarm UP inbound — what is actually arriving, and when</t>
        </is>
      </c>
      <c r="C5" s="6" t="inlineStr">
        <is>
          <t>31,680 units at customs (arrived 4 Oct, certificate being opened) vs 23,571 units not yet invoiced (placed 28 Apr) vs the earlier reorder-risk flag — the pictures do not reconcile.</t>
        </is>
      </c>
      <c r="D5" s="6" t="inlineStr">
        <is>
          <t>Supply Chain</t>
        </is>
      </c>
      <c r="E5" s="11" t="inlineStr"/>
      <c r="F5" s="11" t="inlineStr"/>
      <c r="G5" s="11" t="inlineStr"/>
      <c r="H5" s="11" t="inlineStr"/>
    </row>
    <row r="6" ht="52" customHeight="1">
      <c r="A6" s="12" t="n">
        <v>2</v>
      </c>
      <c r="B6" s="19" t="inlineStr">
        <is>
          <t>Escalate MX60E customs clearance</t>
        </is>
      </c>
      <c r="C6" s="6" t="inlineStr">
        <is>
          <t>3,348 MX60E units (1,719 + 1,629) at customs since 14 Sep — 35 days at 19 Oct — while 17 diopters sit at zero on-hand with backorders.</t>
        </is>
      </c>
      <c r="D6" s="6" t="inlineStr">
        <is>
          <t>Supply Chain / Customs</t>
        </is>
      </c>
      <c r="E6" s="11" t="inlineStr"/>
      <c r="F6" s="11" t="inlineStr"/>
      <c r="G6" s="11" t="inlineStr"/>
      <c r="H6" s="11" t="inlineStr"/>
    </row>
    <row r="7" ht="52" customHeight="1">
      <c r="A7" s="12" t="n">
        <v>3</v>
      </c>
      <c r="B7" s="19" t="inlineStr">
        <is>
          <t>Place orders NOW for the 10 watch-list SKUs with no inbound</t>
        </is>
      </c>
      <c r="C7" s="6" t="inlineStr">
        <is>
          <t>Only BL5115-2 has inbound. On the 90-day rule, orders placed now arrive ~January; October/November sales for the other 10 are already uncovered.</t>
        </is>
      </c>
      <c r="D7" s="6" t="inlineStr">
        <is>
          <t>Purchasing</t>
        </is>
      </c>
      <c r="E7" s="11" t="inlineStr"/>
      <c r="F7" s="11" t="inlineStr"/>
      <c r="G7" s="11" t="inlineStr"/>
      <c r="H7" s="11" t="inlineStr"/>
    </row>
    <row r="8" ht="52" customHeight="1">
      <c r="A8" s="12" t="n">
        <v>4</v>
      </c>
      <c r="B8" s="19" t="inlineStr">
        <is>
          <t>Confirm the 17 MX60E backorder candidates in Odoo and log real stockouts</t>
        </is>
      </c>
      <c r="C8" s="6" t="inlineStr">
        <is>
          <t>Zero on-hand + negative reserved quantities + September sales. The source list itself says: confirm against delivered &lt; ordered, then log.</t>
        </is>
      </c>
      <c r="D8" s="6" t="inlineStr">
        <is>
          <t>Sales / Warehouse</t>
        </is>
      </c>
      <c r="E8" s="11" t="inlineStr"/>
      <c r="F8" s="11" t="inlineStr"/>
      <c r="G8" s="11" t="inlineStr"/>
      <c r="H8" s="11" t="inlineStr"/>
    </row>
    <row r="9" ht="52" customHeight="1">
      <c r="A9" s="12" t="n">
        <v>5</v>
      </c>
      <c r="B9" s="19" t="inlineStr">
        <is>
          <t>Agree dead-stock provision rates — or amend them</t>
        </is>
      </c>
      <c r="C9" s="6" t="inlineStr">
        <is>
          <t>Provision at suggested defaults is 21,983,819 EGP (16.4%). Nothing is booked until Finance and the auditor agree the rates.</t>
        </is>
      </c>
      <c r="D9" s="6" t="inlineStr">
        <is>
          <t>Finance</t>
        </is>
      </c>
      <c r="E9" s="11" t="inlineStr"/>
      <c r="F9" s="11" t="inlineStr"/>
      <c r="G9" s="11" t="inlineStr"/>
      <c r="H9" s="11" t="inlineStr"/>
    </row>
    <row r="10" ht="52" customHeight="1">
      <c r="A10" s="12" t="n">
        <v>6</v>
      </c>
      <c r="B10" s="19" t="inlineStr">
        <is>
          <t>Write off / quarantine the 37 expired lots</t>
        </is>
      </c>
      <c r="C10" s="6" t="inlineStr">
        <is>
          <t>327,097 EGP costed, 1,374 units — plus 5 lots with no unit cost, which must be costed first. 36,928 of the expired value already sits inside dead stock.</t>
        </is>
      </c>
      <c r="D10" s="6" t="inlineStr">
        <is>
          <t>Finance / Warehouse</t>
        </is>
      </c>
      <c r="E10" s="11" t="inlineStr"/>
      <c r="F10" s="11" t="inlineStr"/>
      <c r="G10" s="11" t="inlineStr"/>
      <c r="H10" s="11" t="inlineStr"/>
    </row>
    <row r="11" ht="52" customHeight="1">
      <c r="A11" s="12" t="n">
        <v>7</v>
      </c>
      <c r="B11" s="19" t="inlineStr">
        <is>
          <t>Allocate UPA unallocated collections to entities</t>
        </is>
      </c>
      <c r="C11" s="6" t="inlineStr">
        <is>
          <t>−33,012,195 EGP sits in the clearing account. Until allocated, entity-level DSOs are gross and misleading; only the 266-day family figure is usable.</t>
        </is>
      </c>
      <c r="D11" s="6" t="inlineStr">
        <is>
          <t>Finance / Collections</t>
        </is>
      </c>
      <c r="E11" s="11" t="inlineStr"/>
      <c r="F11" s="11" t="inlineStr"/>
      <c r="G11" s="11" t="inlineStr"/>
      <c r="H11" s="11" t="inlineStr"/>
    </row>
    <row r="12" ht="52" customHeight="1">
      <c r="A12" s="12" t="n">
        <v>8</v>
      </c>
      <c r="B12" s="19" t="inlineStr">
        <is>
          <t>Collection plan for Government overdue &gt;30 days</t>
        </is>
      </c>
      <c r="C12" s="6" t="inlineStr">
        <is>
          <t>41,788,165 EGP — 51.8% of Government receivables. Government is 58.5% of all receivables at a 263.2-day DSO.</t>
        </is>
      </c>
      <c r="D12" s="6" t="inlineStr">
        <is>
          <t>Finance / Sales</t>
        </is>
      </c>
      <c r="E12" s="11" t="inlineStr"/>
      <c r="F12" s="11" t="inlineStr"/>
      <c r="G12" s="11" t="inlineStr"/>
      <c r="H12" s="11" t="inlineStr"/>
    </row>
    <row r="13" ht="52" customHeight="1">
      <c r="A13" s="12" t="n">
        <v>9</v>
      </c>
      <c r="B13" s="19" t="inlineStr">
        <is>
          <t>Confirm what Q4 MAP actuals are before treating FY as final</t>
        </is>
      </c>
      <c r="C13" s="6" t="inlineStr">
        <is>
          <t>Q4 already carries 78,293,614 EGP with 2.5 months of the quarter remaining at 15 Oct. Actuals-to-date, future-dated invoices, or forecast? FY 299.3M / 57.8% depends on the answer.</t>
        </is>
      </c>
      <c r="D13" s="6" t="inlineStr">
        <is>
          <t>Sales / Finance</t>
        </is>
      </c>
      <c r="E13" s="11" t="inlineStr"/>
      <c r="F13" s="11" t="inlineStr"/>
      <c r="G13" s="11" t="inlineStr"/>
      <c r="H13" s="11" t="inlineStr"/>
    </row>
    <row r="14" ht="52" customHeight="1">
      <c r="A14" s="12" t="n">
        <v>10</v>
      </c>
      <c r="B14" s="19" t="inlineStr">
        <is>
          <t>Bring collections forecast + supplier payment schedule next meeting</t>
        </is>
      </c>
      <c r="C14" s="6" t="inlineStr">
        <is>
          <t>Both are blank in the source files. Without them the cash block of this pack stays a position statement, not a plan.</t>
        </is>
      </c>
      <c r="D14" s="6" t="inlineStr">
        <is>
          <t>Finance</t>
        </is>
      </c>
      <c r="E14" s="11" t="inlineStr"/>
      <c r="F14" s="11" t="inlineStr"/>
      <c r="G14" s="11" t="inlineStr"/>
      <c r="H14" s="11" t="inlineStr"/>
    </row>
    <row r="15" ht="26" customHeight="1">
      <c r="A15" s="12" t="n">
        <v>11</v>
      </c>
      <c r="B15" s="11" t="inlineStr"/>
      <c r="C15" s="11" t="inlineStr"/>
      <c r="D15" s="11" t="inlineStr"/>
      <c r="E15" s="11" t="inlineStr"/>
      <c r="F15" s="11" t="inlineStr"/>
      <c r="G15" s="11" t="inlineStr"/>
      <c r="H15" s="11" t="inlineStr"/>
    </row>
    <row r="16" ht="26" customHeight="1">
      <c r="A16" s="12" t="n">
        <v>12</v>
      </c>
      <c r="B16" s="11" t="inlineStr"/>
      <c r="C16" s="11" t="inlineStr"/>
      <c r="D16" s="11" t="inlineStr"/>
      <c r="E16" s="11" t="inlineStr"/>
      <c r="F16" s="11" t="inlineStr"/>
      <c r="G16" s="11" t="inlineStr"/>
      <c r="H16" s="11" t="inlineStr"/>
    </row>
    <row r="17" ht="26" customHeight="1">
      <c r="A17" s="12" t="n">
        <v>13</v>
      </c>
      <c r="B17" s="11" t="inlineStr"/>
      <c r="C17" s="11" t="inlineStr"/>
      <c r="D17" s="11" t="inlineStr"/>
      <c r="E17" s="11" t="inlineStr"/>
      <c r="F17" s="11" t="inlineStr"/>
      <c r="G17" s="11" t="inlineStr"/>
      <c r="H17" s="11" t="inlineStr"/>
    </row>
    <row r="18" ht="26" customHeight="1">
      <c r="A18" s="12" t="n">
        <v>14</v>
      </c>
      <c r="B18" s="11" t="inlineStr"/>
      <c r="C18" s="11" t="inlineStr"/>
      <c r="D18" s="11" t="inlineStr"/>
      <c r="E18" s="11" t="inlineStr"/>
      <c r="F18" s="11" t="inlineStr"/>
      <c r="G18" s="11" t="inlineStr"/>
      <c r="H18" s="11" t="inlineStr"/>
    </row>
    <row r="19" ht="26" customHeight="1">
      <c r="A19" s="12" t="n">
        <v>15</v>
      </c>
      <c r="B19" s="11" t="inlineStr"/>
      <c r="C19" s="11" t="inlineStr"/>
      <c r="D19" s="11" t="inlineStr"/>
      <c r="E19" s="11" t="inlineStr"/>
      <c r="F19" s="11" t="inlineStr"/>
      <c r="G19" s="11" t="inlineStr"/>
      <c r="H19" s="11" t="inlineStr"/>
    </row>
    <row r="20" ht="26" customHeight="1">
      <c r="A20" s="12" t="n">
        <v>16</v>
      </c>
      <c r="B20" s="11" t="inlineStr"/>
      <c r="C20" s="11" t="inlineStr"/>
      <c r="D20" s="11" t="inlineStr"/>
      <c r="E20" s="11" t="inlineStr"/>
      <c r="F20" s="11" t="inlineStr"/>
      <c r="G20" s="11" t="inlineStr"/>
      <c r="H20" s="11" t="inlineStr"/>
    </row>
    <row r="21" ht="26" customHeight="1">
      <c r="A21" s="12" t="n">
        <v>17</v>
      </c>
      <c r="B21" s="11" t="inlineStr"/>
      <c r="C21" s="11" t="inlineStr"/>
      <c r="D21" s="11" t="inlineStr"/>
      <c r="E21" s="11" t="inlineStr"/>
      <c r="F21" s="11" t="inlineStr"/>
      <c r="G21" s="11" t="inlineStr"/>
      <c r="H21" s="11" t="inlineStr"/>
    </row>
    <row r="22" ht="26" customHeight="1">
      <c r="A22" s="12" t="n">
        <v>18</v>
      </c>
      <c r="B22" s="11" t="inlineStr"/>
      <c r="C22" s="11" t="inlineStr"/>
      <c r="D22" s="11" t="inlineStr"/>
      <c r="E22" s="11" t="inlineStr"/>
      <c r="F22" s="11" t="inlineStr"/>
      <c r="G22" s="11" t="inlineStr"/>
      <c r="H22" s="11" t="inlineStr"/>
    </row>
    <row r="23" ht="26" customHeight="1">
      <c r="A23" s="12" t="n">
        <v>19</v>
      </c>
      <c r="B23" s="11" t="inlineStr"/>
      <c r="C23" s="11" t="inlineStr"/>
      <c r="D23" s="11" t="inlineStr"/>
      <c r="E23" s="11" t="inlineStr"/>
      <c r="F23" s="11" t="inlineStr"/>
      <c r="G23" s="11" t="inlineStr"/>
      <c r="H23" s="11" t="inlineStr"/>
    </row>
    <row r="24" ht="26" customHeight="1">
      <c r="A24" s="12" t="n">
        <v>20</v>
      </c>
      <c r="B24" s="11" t="inlineStr"/>
      <c r="C24" s="11" t="inlineStr"/>
      <c r="D24" s="11" t="inlineStr"/>
      <c r="E24" s="11" t="inlineStr"/>
      <c r="F24" s="11" t="inlineStr"/>
      <c r="G24" s="11" t="inlineStr"/>
      <c r="H24" s="11" t="inlineStr"/>
    </row>
  </sheetData>
  <mergeCells count="2">
    <mergeCell ref="A2:H2"/>
    <mergeCell ref="A1:H1"/>
  </mergeCells>
  <dataValidations count="1">
    <dataValidation sqref="E5:E24" showDropDown="0" showInputMessage="0" showErrorMessage="0" allowBlank="1" error="Choose Pending, Approved, Rejected or Deferred." prompt="Decision taken in the meeting." type="list">
      <formula1>"Pending,Approved,Rejected,Deferred"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46" customWidth="1" min="3" max="3"/>
    <col width="46" customWidth="1" min="4" max="4"/>
  </cols>
  <sheetData>
    <row r="1" ht="30" customHeight="1">
      <c r="A1" s="1" t="inlineStr">
        <is>
          <t>7  •  Sources &amp; provenance — every figure, where it came from</t>
        </is>
      </c>
    </row>
    <row r="2" ht="28" customHeight="1">
      <c r="A2" s="2" t="inlineStr">
        <is>
          <t>If a figure cannot be traced to a row below, it does not belong in this pack.</t>
        </is>
      </c>
    </row>
    <row r="4" ht="30" customHeight="1">
      <c r="A4" s="7" t="inlineStr">
        <is>
          <t>Figure</t>
        </is>
      </c>
      <c r="B4" s="7" t="inlineStr">
        <is>
          <t>Value used</t>
        </is>
      </c>
      <c r="C4" s="7" t="inlineStr">
        <is>
          <t>Source file</t>
        </is>
      </c>
      <c r="D4" s="7" t="inlineStr">
        <is>
          <t>Sheet / note</t>
        </is>
      </c>
    </row>
    <row r="5" ht="40" customHeight="1">
      <c r="A5" s="19" t="inlineStr">
        <is>
          <t>Monthly invoiced usage Jan–Oct 2026</t>
        </is>
      </c>
      <c r="B5" s="6" t="inlineStr">
        <is>
          <t>See 2_Demand A</t>
        </is>
      </c>
      <c r="C5" s="6" t="inlineStr">
        <is>
          <t>ophthalmology_kpi_dashboard_UPDATED_2026-10-19.xlsx</t>
        </is>
      </c>
      <c r="D5" s="6" t="inlineStr">
        <is>
          <t>Monthly Summary — Odoo exports received 19-Oct-2026; Sep revised −398,646; Oct = October invoices in export.</t>
        </is>
      </c>
    </row>
    <row r="6" ht="40" customHeight="1">
      <c r="A6" s="19" t="inlineStr">
        <is>
          <t>MAP 2026 targets &amp; actuals by division</t>
        </is>
      </c>
      <c r="B6" s="6" t="inlineStr">
        <is>
          <t>See 2_Demand B/C</t>
        </is>
      </c>
      <c r="C6" s="6" t="inlineStr">
        <is>
          <t>MAP_2026_ICM_achievement.xlsx</t>
        </is>
      </c>
      <c r="D6" s="6" t="inlineStr">
        <is>
          <t>Achievement — fills from MAP_2026_ICM_Dec_29_FILLED_v2.xlsx (15-Oct-2026); Sirius Plus double count 2.98M; Optaline actuals not filled.</t>
        </is>
      </c>
    </row>
    <row r="7" ht="40" customHeight="1">
      <c r="A7" s="19" t="inlineStr">
        <is>
          <t>Pipeline stages, POs, lines, quantities, recorded values</t>
        </is>
      </c>
      <c r="B7" s="6" t="inlineStr">
        <is>
          <t>See 3_Supply A/B</t>
        </is>
      </c>
      <c r="C7" s="6" t="inlineStr">
        <is>
          <t>Icare_Inbound_Pipeline_2026-10-19.xlsx</t>
        </is>
      </c>
      <c r="D7" s="6" t="inlineStr">
        <is>
          <t>Summary (PO counts) + All Lines (331 lines, computed line counts, quantities, values). Currency not labelled in source.</t>
        </is>
      </c>
    </row>
    <row r="8" ht="40" customHeight="1">
      <c r="A8" s="19" t="inlineStr">
        <is>
          <t>At-customs detail (MX60E, Aqualarm UP, Stellaris)</t>
        </is>
      </c>
      <c r="B8" s="6" t="inlineStr">
        <is>
          <t>See 3_Supply D</t>
        </is>
      </c>
      <c r="C8" s="6" t="inlineStr">
        <is>
          <t>Icare_Inbound_Pipeline_2026-10-19.xlsx</t>
        </is>
      </c>
      <c r="D8" s="6" t="inlineStr">
        <is>
          <t>All Lines filtered Stage = At customs (19 lines, 8 POs).</t>
        </is>
      </c>
    </row>
    <row r="9" ht="40" customHeight="1">
      <c r="A9" s="19" t="inlineStr">
        <is>
          <t>Lead times (total 155.5 days)</t>
        </is>
      </c>
      <c r="B9" s="6" t="inlineStr">
        <is>
          <t>See 3_Supply C</t>
        </is>
      </c>
      <c r="C9" s="6" t="inlineStr">
        <is>
          <t>ophthalmology_kpi_dashboard_UPDATED_2026-10-19.xlsx</t>
        </is>
      </c>
      <c r="D9" s="6" t="inlineStr">
        <is>
          <t>Lead Time Breakdown — EDA 22.5, Form 4 39.5, customs→receipt 81.7.</t>
        </is>
      </c>
    </row>
    <row r="10" ht="40" customHeight="1">
      <c r="A10" s="19" t="inlineStr">
        <is>
          <t>Stockout watch — 11 SKUs, avg monthly sales, arrivals</t>
        </is>
      </c>
      <c r="B10" s="6" t="inlineStr">
        <is>
          <t>See 3_Supply E</t>
        </is>
      </c>
      <c r="C10" s="6" t="inlineStr">
        <is>
          <t>october_stockout_watch.xlsx</t>
        </is>
      </c>
      <c r="D10" s="6" t="inlineStr">
        <is>
          <t>October Stockout Watch + PO Chase. On-hand counts in that file are samples and were NOT used.</t>
        </is>
      </c>
    </row>
    <row r="11" ht="40" customHeight="1">
      <c r="A11" s="19" t="inlineStr">
        <is>
          <t>MX60E backorder candidates (17 diopters)</t>
        </is>
      </c>
      <c r="B11" s="6" t="inlineStr">
        <is>
          <t>See 3_Supply F</t>
        </is>
      </c>
      <c r="C11" s="6" t="inlineStr">
        <is>
          <t>ophthalmology_kpi_dashboard_UPDATED_2026-10-19.xlsx</t>
        </is>
      </c>
      <c r="D11" s="6" t="inlineStr">
        <is>
          <t>Stockout Review — zero on-hand, sold Jul–Sep, negative reserved. To confirm in Odoo.</t>
        </is>
      </c>
    </row>
    <row r="12" ht="40" customHeight="1">
      <c r="A12" s="19" t="inlineStr">
        <is>
          <t>Inventory snapshot 134,416,917 EGP</t>
        </is>
      </c>
      <c r="B12" s="6" t="inlineStr">
        <is>
          <t>See 4_Inventory A</t>
        </is>
      </c>
      <c r="C12" s="6" t="inlineStr">
        <is>
          <t>ophthalmology_kpi_dashboard_UPDATED_2026-10-19.xlsx</t>
        </is>
      </c>
      <c r="D12" s="6" t="inlineStr">
        <is>
          <t>Monthly Summary note — 19-Oct-2026 stock snapshot total (point-in-time, not a monthly average).</t>
        </is>
      </c>
    </row>
    <row r="13" ht="40" customHeight="1">
      <c r="A13" s="19" t="inlineStr">
        <is>
          <t>Dead stock 47,155,226 EGP / 341 SKUs / split / categories</t>
        </is>
      </c>
      <c r="B13" s="6" t="inlineStr">
        <is>
          <t>See 4_Inventory B/C</t>
        </is>
      </c>
      <c r="C13" s="6" t="inlineStr">
        <is>
          <t>ophthalmology_dead_stock_finder.xlsx (Oct-19 export)</t>
        </is>
      </c>
      <c r="D13" s="6" t="inlineStr">
        <is>
          <t>Dead-stock finder — 35.1% of the 19-Oct snapshot; 149 dead SKUs uncosted.</t>
        </is>
      </c>
    </row>
    <row r="14" ht="40" customHeight="1">
      <c r="A14" s="19" t="inlineStr">
        <is>
          <t>Expired lots 37 / 1,374 units / 327,097 EGP</t>
        </is>
      </c>
      <c r="B14" s="6" t="inlineStr">
        <is>
          <t>See 4_Inventory D</t>
        </is>
      </c>
      <c r="C14" s="6" t="inlineStr">
        <is>
          <t>Inv_expiry_tracker-2.xlsx</t>
        </is>
      </c>
      <c r="D14" s="6" t="inlineStr">
        <is>
          <t>Expiry tracker — 5 lots uncosted; expired-on-dead 36,928; expired-on-live 290,169; near-expiry rows zero.</t>
        </is>
      </c>
    </row>
    <row r="15" ht="40" customHeight="1">
      <c r="A15" s="19" t="inlineStr">
        <is>
          <t>Provision at suggested defaults 21,983,819 EGP</t>
        </is>
      </c>
      <c r="B15" s="6" t="inlineStr">
        <is>
          <t>See 4_Inventory E</t>
        </is>
      </c>
      <c r="C15" s="6" t="inlineStr">
        <is>
          <t>Icare Inventory Provision Dashboard (02-Nov-2026)</t>
        </is>
      </c>
      <c r="D15" s="6" t="inlineStr">
        <is>
          <t>Suggested defaults only (expired 100%, never-sold 50%, stale 25%) — end-Sep base 134,325,592; recomputed here on the 19-Oct base. NOT policy.</t>
        </is>
      </c>
    </row>
    <row r="16" ht="40" customHeight="1">
      <c r="A16" s="19" t="inlineStr">
        <is>
          <t>Receivables 138,025,152 EGP / sales 275,630,569 / DSO 145.7</t>
        </is>
      </c>
      <c r="B16" s="6" t="inlineStr">
        <is>
          <t>See 5_Cash A</t>
        </is>
      </c>
      <c r="C16" s="6" t="inlineStr">
        <is>
          <t>Customer_DSO_Study_2026-10-18.xlsx</t>
        </is>
      </c>
      <c r="D16" s="6" t="inlineStr">
        <is>
          <t>Method &amp; Checks + Customer DSO + Segment Summary — ledger at 18-Oct-2026, 291 days, finance-team filter. Control total ties to the pound.</t>
        </is>
      </c>
    </row>
    <row r="17" ht="40" customHeight="1">
      <c r="A17" s="19" t="inlineStr">
        <is>
          <t>UPA net 77,516,364 / gross 110,528,560 / unallocated −33,012,195</t>
        </is>
      </c>
      <c r="B17" s="6" t="inlineStr">
        <is>
          <t>See 5_Cash B</t>
        </is>
      </c>
      <c r="C17" s="6" t="inlineStr">
        <is>
          <t>Customer_DSO_Study_2026-10-18.xlsx</t>
        </is>
      </c>
      <c r="D17" s="6" t="inlineStr">
        <is>
          <t>Method &amp; Checks — UPA family note; DSO ≈ 266 days on sales 84,722,201.</t>
        </is>
      </c>
    </row>
    <row r="18" ht="40" customHeight="1">
      <c r="A18" s="19" t="inlineStr">
        <is>
          <t>Notes held 31,746,793 / bounced 822,799 / old debt 10,954,530</t>
        </is>
      </c>
      <c r="B18" s="6" t="inlineStr">
        <is>
          <t>See 5_Cash C</t>
        </is>
      </c>
      <c r="C18" s="6" t="inlineStr">
        <is>
          <t>Customer_DSO_Study_2026-10-18.xlsx</t>
        </is>
      </c>
      <c r="D18" s="6" t="inlineStr">
        <is>
          <t>Notes Receivable tab (18-Oct-2026 register) + main tab second block. Memo only.</t>
        </is>
      </c>
    </row>
    <row r="19" ht="40" customHeight="1">
      <c r="A19" s="19" t="inlineStr">
        <is>
          <t>Definition difference: usage vs ledger sales</t>
        </is>
      </c>
      <c r="B19" s="6" t="inlineStr">
        <is>
          <t>Cover + 2_Demand</t>
        </is>
      </c>
      <c r="C19" s="6" t="inlineStr">
        <is>
          <t>KPI Monthly Summary vs DSO Study</t>
        </is>
      </c>
      <c r="D19" s="6" t="inlineStr">
        <is>
          <t>Usage = invoiced usage series; ledger sales = finance-filter net sales. Different filters and cut dates — both shown with their definitions.</t>
        </is>
      </c>
    </row>
  </sheetData>
  <mergeCells count="2">
    <mergeCell ref="A1:D1"/>
    <mergeCell ref="A2:D2"/>
  </mergeCell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Icare Medical Technology — Supply Chain</dc:creator>
  <dc:title xmlns:dc="http://purl.org/dc/elements/1.1/">Icare S&amp;OP Monthly Pack — October 2026</dc:title>
  <dcterms:created xmlns:dcterms="http://purl.org/dc/terms/" xmlns:xsi="http://www.w3.org/2001/XMLSchema-instance" xsi:type="dcterms:W3CDTF">2026-11-02T21:43:54+00:00Z</dcterms:created>
  <dcterms:modified xmlns:dcterms="http://purl.org/dc/terms/" xmlns:xsi="http://www.w3.org/2001/XMLSchema-instance" xsi:type="dcterms:W3CDTF">2026-11-02T21:43:55+00:00Z</dcterms:modified>
</cp:coreProperties>
</file>